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<sst xmlns="http://schemas.openxmlformats.org/spreadsheetml/2006/main" count="11655" uniqueCount="3003">
  <si>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</si>
  <si>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</si>
  <si>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</si>
  <si>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</si>
  <si>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</si>
  <si>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</si>
  <si>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</si>
  <si>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</si>
  <si>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</si>
  <si>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</si>
  <si>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</si>
  <si>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</si>
  <si>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</si>
  <si>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30858988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</si>
  <si>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</si>
  <si>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</si>
  <si>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</si>
  <si>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</si>
  <si>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</si>
  <si>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</si>
  <si>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</si>
  <si>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</si>
  <si>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</si>
  <si>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</si>
  <si>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</si>
  <si>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</si>
  <si>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</si>
  <si>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</si>
  <si>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</si>
  <si>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</si>
  <si>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</si>
  <si>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</si>
  <si>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</si>
  <si>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</si>
  <si>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</si>
  <si>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</si>
  <si>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</si>
  <si>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</si>
  <si>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</si>
  <si>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</si>
  <si>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</si>
  <si>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РО1250424148240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</si>
  <si>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</si>
  <si>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</si>
  <si>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</si>
  <si>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369</t>
  </si>
  <si>
    <t>Наименование органа регулирования, принявшего решение об изменении тарифов</t>
  </si>
  <si>
    <t>ООО "РСО "Универсал"</t>
  </si>
  <si>
    <t>Наименование (описание) обособленного подразделения</t>
  </si>
  <si>
    <t>ИНН</t>
  </si>
  <si>
    <t>6504017773</t>
  </si>
  <si>
    <t>КПП</t>
  </si>
  <si>
    <t>650401001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</si>
  <si>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</si>
  <si>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</si>
  <si>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</si>
  <si>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</si>
  <si>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</si>
  <si>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</si>
  <si>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</si>
  <si>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</si>
  <si>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</si>
  <si>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</si>
  <si>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</si>
  <si>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</si>
  <si>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</si>
  <si>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</si>
  <si>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</si>
  <si>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</si>
  <si>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</si>
  <si>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694051, Сахалинская область, г. Долинск, проспект Победы, 23</t>
  </si>
  <si>
    <t>Фамилия, имя, отчество руководителя</t>
  </si>
  <si>
    <t>Ерина Эльвира Викторовна</t>
  </si>
  <si>
    <t>Ответственный за заполнение формы</t>
  </si>
  <si>
    <t>Фамилия, имя, отчество</t>
  </si>
  <si>
    <t>Измайлова Марина Сергеевна</t>
  </si>
  <si>
    <t>Должность</t>
  </si>
  <si>
    <t>экономист</t>
  </si>
  <si>
    <t>Контактный телефон</t>
  </si>
  <si>
    <t>8(42442) 28-166</t>
  </si>
  <si>
    <t>E-mail</t>
  </si>
  <si>
    <t>dolinskh2o@mail.ru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</si>
  <si>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</si>
  <si>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</si>
  <si>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</si>
  <si>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</si>
  <si>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</si>
  <si>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</si>
  <si>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</si>
  <si>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</si>
  <si>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</si>
  <si>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</si>
  <si>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</si>
  <si>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</si>
  <si>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</si>
  <si>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</si>
  <si>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</si>
  <si>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</si>
  <si>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</si>
  <si>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t>
  </si>
  <si>
    <t>муниципальный округ Долинский</t>
  </si>
  <si>
    <t>64512000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</si>
  <si>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</si>
  <si>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</si>
  <si>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</si>
  <si>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</si>
  <si>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</si>
  <si>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</si>
  <si>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</si>
  <si>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</si>
  <si>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</si>
  <si>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</si>
  <si>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</si>
  <si>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</si>
  <si>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</si>
  <si>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</si>
  <si>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</si>
  <si>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</si>
  <si>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</si>
  <si>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</si>
  <si>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</si>
  <si>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</si>
  <si>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</si>
  <si>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</si>
  <si>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</si>
  <si>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</si>
  <si>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</si>
  <si>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</si>
  <si>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</si>
  <si>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</si>
  <si>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</si>
  <si>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</si>
  <si>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</si>
  <si>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</si>
  <si>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</si>
  <si>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</si>
  <si>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</si>
  <si>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</si>
  <si>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</si>
  <si>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</si>
  <si>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</si>
  <si>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</si>
  <si>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</si>
  <si>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</si>
  <si>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</si>
  <si>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</si>
  <si>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</si>
  <si>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</si>
  <si>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</si>
  <si>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</si>
  <si>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</si>
  <si>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</si>
  <si>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</si>
  <si>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</si>
  <si>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</si>
  <si>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</si>
  <si>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</si>
  <si>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</si>
  <si>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</si>
  <si>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</si>
  <si>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</si>
  <si>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</si>
  <si>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</si>
  <si>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</si>
  <si>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</si>
  <si>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</si>
  <si>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</si>
  <si>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</si>
  <si>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</si>
  <si>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</si>
  <si>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</si>
  <si>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</si>
  <si>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</si>
  <si>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</si>
  <si>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</si>
  <si>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</si>
  <si>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</si>
  <si>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</si>
  <si>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</si>
  <si>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</si>
  <si>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</si>
  <si>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</si>
  <si>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</si>
  <si>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</si>
  <si>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</si>
  <si>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</si>
  <si>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</si>
  <si>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</si>
  <si>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</si>
  <si>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</si>
  <si>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</si>
  <si>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</si>
  <si>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</si>
  <si>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</si>
  <si>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</si>
  <si>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</si>
  <si>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</si>
  <si>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</si>
  <si>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</si>
  <si>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</si>
  <si>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</si>
  <si>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</si>
  <si>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</si>
  <si>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</si>
  <si>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</si>
  <si>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</si>
  <si>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</si>
  <si>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</si>
  <si>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</si>
  <si>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</si>
  <si>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</si>
  <si>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</si>
  <si>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</si>
  <si>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</si>
  <si>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</si>
  <si>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</si>
  <si>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</si>
  <si>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</si>
  <si>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</si>
  <si>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</si>
  <si>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</si>
  <si>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</si>
  <si>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</si>
  <si>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Холодное водоснабжение.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</si>
  <si>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</si>
  <si>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</si>
  <si>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</si>
  <si>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</si>
  <si>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</si>
  <si>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</si>
  <si>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</si>
  <si>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</si>
  <si>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</si>
  <si>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</si>
  <si>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</si>
  <si>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</si>
  <si>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</si>
  <si>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</si>
  <si>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</si>
  <si>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</si>
  <si>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</si>
  <si>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</si>
  <si>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</si>
  <si>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</si>
  <si>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</si>
  <si>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</si>
  <si>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</si>
  <si>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</si>
  <si>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</si>
  <si>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</si>
  <si>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</si>
  <si>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</si>
  <si>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</si>
  <si>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</si>
  <si>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</si>
  <si>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</si>
  <si>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</si>
  <si>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</si>
  <si>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</si>
  <si>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</si>
  <si>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</si>
  <si>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</si>
  <si>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</si>
  <si>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</si>
  <si>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</si>
  <si>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</si>
  <si>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</si>
  <si>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</si>
  <si>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</si>
  <si>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</si>
  <si>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</si>
  <si>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</si>
  <si>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</si>
  <si>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</si>
  <si>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</si>
  <si>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</si>
  <si>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</si>
  <si>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</si>
  <si>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</si>
  <si>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</si>
  <si>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</si>
  <si>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</si>
  <si>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</si>
  <si>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</si>
  <si>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</si>
  <si>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</si>
  <si>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</si>
  <si>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</si>
  <si>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</si>
  <si>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</si>
  <si>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</si>
  <si>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</si>
  <si>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</si>
  <si>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</si>
  <si>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</si>
  <si>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</si>
  <si>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</si>
  <si>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</si>
  <si>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</si>
  <si>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</si>
  <si>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</si>
  <si>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</si>
  <si>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</si>
  <si>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</si>
  <si>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</si>
  <si>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</si>
  <si>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</si>
  <si>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</si>
  <si>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</si>
  <si>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</si>
  <si>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</si>
  <si>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</si>
  <si>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</si>
  <si>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</si>
  <si>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</si>
  <si>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</si>
  <si>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</si>
  <si>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</si>
  <si>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</si>
  <si>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</si>
  <si>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</si>
  <si>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</si>
  <si>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</si>
  <si>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</si>
  <si>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</si>
  <si>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</si>
  <si>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</si>
  <si>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</si>
  <si>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</si>
  <si>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</si>
  <si>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</si>
  <si>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</si>
  <si>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</si>
  <si>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</si>
  <si>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</si>
  <si>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</si>
  <si>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</si>
  <si>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</si>
  <si>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</si>
  <si>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</si>
  <si>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</si>
  <si>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</si>
  <si>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</si>
  <si>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</si>
  <si>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</si>
  <si>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</si>
  <si>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</si>
  <si>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</si>
  <si>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</si>
  <si>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</si>
  <si>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</si>
  <si>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</si>
  <si>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</si>
  <si>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</si>
  <si>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</si>
  <si>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</si>
  <si>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</si>
  <si>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</si>
  <si>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</si>
  <si>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</si>
  <si>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</si>
  <si>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</si>
  <si>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</si>
  <si>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</si>
  <si>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</si>
  <si>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</si>
  <si>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</si>
  <si>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</si>
  <si>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</si>
  <si>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</si>
  <si>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</si>
  <si>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</si>
  <si>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</si>
  <si>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</si>
  <si>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</si>
  <si>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</si>
  <si>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</si>
  <si>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</si>
  <si>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</si>
  <si>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</si>
  <si>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</si>
  <si>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</si>
  <si>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</si>
  <si>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</si>
  <si>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</si>
  <si>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</si>
  <si>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</si>
  <si>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</si>
  <si>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</si>
  <si>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</si>
  <si>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</si>
  <si>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</si>
  <si>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</si>
  <si>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</si>
  <si>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</si>
  <si>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</si>
  <si>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</si>
  <si>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</si>
  <si>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</si>
  <si>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</si>
  <si>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</si>
  <si>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</si>
  <si>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</si>
  <si>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</si>
  <si>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</si>
  <si>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</si>
  <si>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</si>
  <si>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</si>
  <si>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</si>
  <si>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</si>
  <si>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</si>
  <si>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</si>
  <si>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</si>
  <si>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</si>
  <si>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</si>
  <si>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</si>
  <si>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</si>
  <si>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</si>
  <si>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</si>
  <si>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</si>
  <si>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</si>
  <si>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</si>
  <si>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</si>
  <si>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</si>
  <si>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</si>
  <si>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</si>
  <si>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</si>
  <si>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</si>
  <si>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</si>
  <si>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</si>
  <si>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</si>
  <si>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</si>
  <si>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</si>
  <si>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</si>
  <si>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</si>
  <si>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</si>
  <si>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</si>
  <si>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</si>
  <si>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</si>
  <si>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</si>
  <si>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</si>
  <si>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</si>
  <si>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</si>
  <si>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</si>
  <si>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</si>
  <si>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</si>
  <si>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</si>
  <si>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</si>
  <si>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</si>
  <si>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</si>
  <si>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</si>
  <si>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</si>
  <si>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</si>
  <si>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</si>
  <si>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</si>
  <si>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</si>
  <si>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</si>
  <si>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</si>
  <si>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</si>
  <si>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</si>
  <si>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</si>
  <si>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</si>
  <si>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</si>
  <si>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</si>
  <si>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</si>
  <si>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</si>
  <si>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</si>
  <si>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</si>
  <si>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</si>
  <si>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</si>
  <si>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</si>
  <si>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</si>
  <si>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</si>
  <si>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</si>
  <si>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</si>
  <si>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</si>
  <si>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</si>
  <si>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</si>
  <si>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</si>
  <si>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</si>
  <si>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</si>
  <si>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</si>
  <si>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</si>
  <si>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</si>
  <si>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</si>
  <si>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</si>
  <si>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</si>
  <si>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</si>
  <si>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</si>
  <si>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</si>
  <si>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</si>
  <si>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</si>
  <si>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</si>
  <si>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</si>
  <si>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</si>
  <si>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</si>
  <si>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</si>
  <si>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Население</t>
  </si>
  <si>
    <t>×</t>
  </si>
  <si>
    <t>прочие</t>
  </si>
  <si>
    <t>для иных потребителе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</si>
  <si>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</si>
  <si>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</si>
  <si>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</si>
  <si>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</si>
  <si>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</si>
  <si>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</si>
  <si>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</si>
  <si>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</si>
  <si>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</si>
  <si>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</si>
  <si>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</si>
  <si>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</si>
  <si>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</si>
  <si>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</si>
  <si>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</si>
  <si>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</si>
  <si>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</si>
  <si>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</si>
  <si>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</si>
  <si>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</si>
  <si>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</si>
  <si>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</si>
  <si>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</si>
  <si>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</si>
  <si>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</si>
  <si>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</si>
  <si>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</si>
  <si>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</si>
  <si>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</si>
  <si>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</si>
  <si>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</si>
  <si>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</si>
  <si>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</si>
  <si>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</si>
  <si>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</si>
  <si>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</si>
  <si>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</si>
  <si>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</si>
  <si>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</si>
  <si>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</si>
  <si>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</si>
  <si>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</si>
  <si>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</si>
  <si>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</si>
  <si>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</si>
  <si>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</si>
  <si>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</si>
  <si>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</si>
  <si>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</si>
  <si>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</si>
  <si>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</si>
  <si>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</si>
  <si>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</si>
  <si>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</si>
  <si>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</si>
  <si>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</si>
  <si>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</si>
  <si>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</si>
  <si>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</si>
  <si>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</si>
  <si>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</si>
  <si>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</si>
  <si>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</si>
  <si>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</si>
  <si>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</si>
  <si>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</si>
  <si>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</si>
  <si>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</si>
  <si>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</si>
  <si>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</si>
  <si>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</si>
  <si>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</si>
  <si>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</si>
  <si>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</si>
  <si>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</si>
  <si>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</si>
  <si>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</si>
  <si>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</si>
  <si>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</si>
  <si>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</si>
  <si>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</si>
  <si>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</si>
  <si>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</si>
  <si>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</si>
  <si>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</si>
  <si>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</si>
  <si>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</si>
  <si>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</si>
  <si>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</si>
  <si>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</si>
  <si>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</si>
  <si>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</si>
  <si>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</si>
  <si>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</si>
  <si>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</si>
  <si>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</si>
  <si>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</si>
  <si>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</si>
  <si>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</si>
  <si>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</si>
  <si>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</si>
  <si>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</si>
  <si>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</si>
  <si>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</si>
  <si>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</si>
  <si>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</si>
  <si>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</si>
  <si>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</si>
  <si>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</si>
  <si>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</si>
  <si>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</si>
  <si>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</si>
  <si>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</si>
  <si>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</si>
  <si>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</si>
  <si>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</si>
  <si>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</si>
  <si>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</si>
  <si>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</si>
  <si>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</si>
  <si>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</si>
  <si>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</si>
  <si>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</si>
  <si>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</si>
  <si>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</si>
  <si>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</si>
  <si>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</si>
  <si>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</si>
  <si>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</si>
  <si>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</si>
  <si>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</si>
  <si>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</si>
  <si>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</si>
  <si>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</si>
  <si>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</si>
  <si>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</si>
  <si>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</si>
  <si>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</si>
  <si>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</si>
  <si>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</si>
  <si>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</si>
  <si>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</si>
  <si>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</si>
  <si>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</si>
  <si>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</si>
  <si>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</si>
  <si>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</si>
  <si>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</si>
  <si>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</si>
  <si>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</si>
  <si>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</si>
  <si>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</si>
  <si>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</si>
  <si>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</si>
  <si>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</si>
  <si>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</si>
  <si>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</si>
  <si>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</si>
  <si>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</si>
  <si>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</si>
  <si>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</si>
  <si>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</si>
  <si>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</si>
  <si>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</si>
  <si>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</si>
  <si>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</si>
  <si>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</si>
  <si>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</si>
  <si>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</si>
  <si>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</si>
  <si>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</si>
  <si>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</si>
  <si>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</si>
  <si>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</si>
  <si>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</si>
  <si>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</si>
  <si>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</si>
  <si>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</si>
  <si>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</si>
  <si>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</si>
  <si>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</si>
  <si>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</si>
  <si>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</si>
  <si>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</si>
  <si>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</si>
  <si>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</si>
  <si>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</si>
  <si>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</si>
  <si>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</si>
  <si>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</si>
  <si>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</si>
  <si>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</si>
  <si>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</si>
  <si>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</si>
  <si>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</si>
  <si>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</si>
  <si>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</si>
  <si>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</si>
  <si>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</si>
  <si>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</si>
  <si>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</si>
  <si>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</si>
  <si>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</si>
  <si>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</si>
  <si>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</si>
  <si>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</si>
  <si>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</si>
  <si>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</si>
  <si>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</si>
  <si>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</si>
  <si>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</si>
  <si>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</si>
  <si>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</si>
  <si>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</si>
  <si>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</si>
  <si>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</si>
  <si>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</si>
  <si>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</si>
  <si>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</si>
  <si>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</si>
  <si>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</si>
  <si>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</si>
  <si>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</si>
  <si>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</si>
  <si>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</si>
  <si>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</si>
  <si>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</si>
  <si>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</si>
  <si>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</si>
  <si>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</si>
  <si>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</si>
  <si>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</si>
  <si>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</si>
  <si>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</si>
  <si>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</si>
  <si>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</si>
  <si>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</si>
  <si>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</si>
  <si>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</si>
  <si>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</si>
  <si>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</si>
  <si>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</si>
  <si>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</si>
  <si>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</si>
  <si>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</si>
  <si>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</si>
  <si>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</si>
  <si>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</si>
  <si>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</si>
  <si>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</si>
  <si>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</si>
  <si>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</si>
  <si>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</si>
  <si>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</si>
  <si>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</si>
  <si>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</si>
  <si>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</si>
  <si>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</si>
  <si>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</si>
  <si>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</si>
  <si>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</si>
  <si>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</si>
  <si>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</si>
  <si>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</si>
  <si>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</si>
  <si>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</si>
  <si>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</si>
  <si>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</si>
  <si>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</si>
  <si>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</si>
  <si>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</si>
  <si>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</si>
  <si>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</si>
  <si>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</si>
  <si>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</si>
  <si>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</si>
  <si>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</si>
  <si>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</si>
  <si>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</si>
  <si>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</si>
  <si>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</si>
  <si>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</si>
  <si>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</si>
  <si>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</si>
  <si>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</si>
  <si>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</si>
  <si>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</si>
  <si>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</si>
  <si>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</si>
  <si>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</si>
  <si>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</si>
  <si>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</si>
  <si>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</si>
  <si>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</si>
  <si>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</si>
  <si>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</si>
  <si>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</si>
  <si>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</si>
  <si>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</si>
  <si>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</si>
  <si>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</si>
  <si>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</si>
  <si>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</si>
  <si>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</si>
  <si>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</si>
  <si>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</si>
  <si>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</si>
  <si>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</si>
  <si>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</si>
  <si>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</si>
  <si>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</si>
  <si>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</si>
  <si>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</si>
  <si>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</si>
  <si>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</si>
  <si>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</si>
  <si>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</si>
  <si>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</si>
  <si>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</si>
  <si>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</si>
  <si>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</si>
  <si>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</si>
  <si>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</si>
  <si>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</si>
  <si>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</si>
  <si>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</si>
  <si>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</si>
  <si>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</si>
  <si>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</si>
  <si>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</si>
  <si>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</si>
  <si>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</si>
  <si>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</si>
  <si>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</si>
  <si>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</si>
  <si>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</si>
  <si>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</si>
  <si>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</si>
  <si>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</si>
  <si>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</si>
  <si>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</si>
  <si>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</si>
  <si>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</si>
  <si>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</si>
  <si>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</si>
  <si>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</si>
  <si>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</si>
  <si>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</si>
  <si>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</si>
  <si>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</si>
  <si>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</si>
  <si>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</si>
  <si>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</si>
  <si>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</si>
  <si>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</si>
  <si>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</si>
  <si>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</si>
  <si>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</si>
  <si>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</si>
  <si>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</si>
  <si>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</si>
  <si>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</si>
  <si>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</si>
  <si>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</si>
  <si>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</si>
  <si>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</si>
  <si>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</si>
  <si>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</si>
  <si>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</si>
  <si>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</si>
  <si>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</si>
  <si>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</si>
  <si>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</si>
  <si>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</si>
  <si>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</si>
  <si>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</si>
  <si>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</si>
  <si>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</si>
  <si>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</si>
  <si>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</si>
  <si>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</si>
  <si>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</si>
  <si>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</si>
  <si>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</si>
  <si>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</si>
  <si>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</si>
  <si>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</si>
  <si>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</si>
  <si>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</si>
  <si>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</si>
  <si>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</si>
  <si>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</si>
  <si>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</si>
  <si>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</si>
  <si>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</si>
  <si>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</si>
  <si>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</si>
  <si>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</si>
  <si>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</si>
  <si>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</si>
  <si>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</si>
  <si>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</si>
  <si>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</si>
  <si>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</si>
  <si>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</si>
  <si>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</si>
  <si>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</si>
  <si>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</si>
  <si>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</si>
  <si>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</si>
  <si>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</si>
  <si>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</si>
  <si>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</si>
  <si>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</si>
  <si>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</si>
  <si>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</si>
  <si>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</si>
  <si>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</si>
  <si>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</si>
  <si>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</si>
  <si>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</si>
  <si>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</si>
  <si>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</si>
  <si>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</si>
  <si>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</si>
  <si>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</si>
  <si>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</si>
  <si>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</si>
  <si>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</si>
  <si>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</si>
  <si>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</si>
  <si>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</si>
  <si>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</si>
  <si>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</si>
  <si>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</si>
  <si>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</si>
  <si>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</si>
  <si>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</si>
  <si>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</si>
  <si>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</si>
  <si>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</si>
  <si>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</si>
  <si>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</si>
  <si>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</si>
  <si>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</si>
  <si>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</si>
  <si>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</si>
  <si>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</si>
  <si>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</si>
  <si>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</si>
  <si>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</si>
  <si>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</si>
  <si>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</si>
  <si>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</si>
  <si>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</si>
  <si>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</si>
  <si>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</si>
  <si>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</si>
  <si>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</si>
  <si>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</si>
  <si>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</si>
  <si>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</si>
  <si>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</si>
  <si>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</si>
  <si>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</si>
  <si>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</si>
  <si>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</si>
  <si>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</si>
  <si>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</si>
  <si>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</si>
  <si>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</si>
  <si>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</si>
  <si>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</si>
  <si>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</si>
  <si>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</si>
  <si>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</si>
  <si>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</si>
  <si>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</si>
  <si>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</si>
  <si>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</si>
  <si>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</si>
  <si>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</si>
  <si>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</si>
  <si>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</si>
  <si>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</si>
  <si>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</si>
  <si>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</si>
  <si>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</si>
  <si>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</si>
  <si>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</si>
  <si>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</si>
  <si>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</si>
  <si>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</si>
  <si>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</si>
  <si>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</si>
  <si>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</si>
  <si>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</si>
  <si>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</si>
  <si>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</si>
  <si>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</si>
  <si>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</si>
  <si>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</si>
  <si>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</si>
  <si>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</si>
  <si>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</si>
  <si>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</si>
  <si>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</si>
  <si>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</si>
  <si>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</si>
  <si>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</si>
  <si>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</si>
  <si>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</si>
  <si>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</si>
  <si>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</si>
  <si>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</si>
  <si>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</si>
  <si>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</si>
  <si>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</si>
  <si>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</si>
  <si>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</si>
  <si>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</si>
  <si>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</si>
  <si>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</si>
  <si>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</si>
  <si>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</si>
  <si>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</si>
  <si>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</si>
  <si>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</si>
  <si>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</si>
  <si>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</si>
  <si>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</si>
  <si>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</si>
  <si>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</si>
  <si>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</si>
  <si>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</si>
  <si>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</si>
  <si>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</si>
  <si>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</si>
  <si>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</si>
  <si>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</si>
  <si>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</si>
  <si>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</si>
  <si>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</si>
  <si>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</si>
  <si>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</si>
  <si>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</si>
  <si>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</si>
  <si>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</si>
  <si>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</si>
  <si>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</si>
  <si>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</si>
  <si>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</si>
  <si>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</si>
  <si>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</si>
  <si>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</si>
  <si>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</si>
  <si>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</si>
  <si>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</si>
  <si>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</si>
  <si>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</si>
  <si>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</si>
  <si>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</si>
  <si>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</si>
  <si>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</si>
  <si>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</si>
  <si>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</si>
  <si>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</si>
  <si>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</si>
  <si>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</si>
  <si>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</si>
  <si>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</si>
  <si>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</si>
  <si>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</si>
  <si>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</si>
  <si>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</si>
  <si>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</si>
  <si>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</si>
  <si>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</si>
  <si>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</si>
  <si>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</si>
  <si>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</si>
  <si>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</si>
  <si>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</si>
  <si>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</si>
  <si>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</si>
  <si>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</si>
  <si>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</si>
  <si>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</si>
  <si>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</si>
  <si>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</si>
  <si>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</si>
  <si>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</si>
  <si>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</si>
  <si>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</si>
  <si>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</si>
  <si>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</si>
  <si>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</si>
  <si>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</si>
  <si>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</si>
  <si>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</si>
  <si>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</si>
  <si>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</si>
  <si>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</si>
  <si>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</si>
  <si>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</si>
  <si>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</si>
  <si>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</si>
  <si>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</si>
  <si>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</si>
  <si>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</si>
  <si>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</si>
  <si>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</si>
  <si>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</si>
  <si>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</si>
  <si>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</si>
  <si>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</si>
  <si>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</si>
  <si>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</si>
  <si>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</si>
  <si>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</si>
  <si>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</si>
  <si>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</si>
  <si>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</si>
  <si>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</si>
  <si>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</si>
  <si>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</si>
  <si>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</si>
  <si>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</si>
  <si>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</si>
  <si>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</si>
  <si>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</si>
  <si>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</si>
  <si>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</si>
  <si>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</si>
  <si>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</si>
  <si>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</si>
  <si>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</si>
  <si>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</si>
  <si>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</si>
  <si>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</si>
  <si>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</si>
  <si>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</si>
  <si>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</si>
  <si>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</si>
  <si>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</si>
  <si>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</si>
  <si>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</si>
  <si>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</si>
  <si>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</si>
  <si>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</si>
  <si>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</si>
  <si>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</si>
  <si>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</si>
  <si>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</si>
  <si>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</si>
  <si>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https://portal.eias.ru/Portal/DownloadPage.aspx?type=12&amp;guid=3d85704d-f736-4a28-bfb3-8a50d0392243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</si>
  <si>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</si>
  <si>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</si>
  <si>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</si>
  <si>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</si>
  <si>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httpp//:dolinsk-vodokanal.ru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</si>
  <si>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</si>
  <si>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официальный сайт в сети "Интернет" </t>
  </si>
  <si>
    <t>План закупки товаров (рабо, услуг) на 2025 год</t>
  </si>
  <si>
    <t>Отчет о проведенных закупках</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</si>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</sst>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center" wrapText="1"/>
      <protection locked="0"/>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inskh2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d85704d-f736-4a28-bfb3-8a50d039224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6C7B4-0CD5-BD6A-439A-5BEFF8208D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B4675C-B0FF-D001-2A41-3697567BF977}" mc:Ignorable="x14ac xr xr2 xr3">
  <sheetPr>
    <tabColor rgb="FFCCCCFF"/>
  </sheetPr>
  <dimension ref="A1:Q79"/>
  <sheetViews>
    <sheetView topLeftCell="C12" showGridLines="0" zoomScale="90" workbookViewId="0" tabSelected="1">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45835</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46023</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45771</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45827</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05C57E8-531B-A6FC-ACDA-C584ACDDC741}"/>
    <hyperlink ref="H17" location="Титульный!H9" display="Как заполнить?" tooltip="Помощь по работе с полями отчётной формы" xr:uid="{2A7E6BF1-742E-23F1-C817-0FBE7A5BF913}"/>
    <hyperlink ref="H39" location="Титульный!H9" display="Как заполнить?" tooltip="Помощь по работе с полями отчётной формы" xr:uid="{BF6B1004-A1FB-BCC7-2196-4F7FA56EB6AC}"/>
    <hyperlink ref="H62" location="Титульный!H9" display="Как заполнить?" tooltip="Помощь по работе с полями отчётной формы" xr:uid="{9D987E41-197E-94CF-A704-02C966CD0C26}"/>
    <hyperlink ref="F70" r:id="rId4" xr:uid="{0B62EB1F-4395-359B-CA43-EBE3885B49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4D8CD-1BCC-2BEA-E041-CAD59E10E42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муниципальный округ Долинский(64512000)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E7123-E29C-A936-D6DF-5F2F9FC8FCD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"РСО "Универсал"</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39078-BCA7-31CC-A779-064ADD865989}" mc:Ignorable="x14ac xr xr2 xr3">
  <sheetPr>
    <tabColor rgb="FFCCCCFF"/>
  </sheetPr>
  <dimension ref="A1:AR146"/>
  <sheetViews>
    <sheetView showGridLines="0" zoomScale="90" workbookViewId="0">
      <pane xSplit="6" ySplit="12" topLeftCell="K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"РСО "Универсал"</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222</v>
      </c>
      <c r="F79" s="2146" t="s">
        <v>66</v>
      </c>
      <c r="G79" s="2633" t="str">
        <f>INDEX(VD_NAME_LIST,MATCH("4189671",VD_ID_LIST,0))</f>
        <v>Холодное водоснабжение. Питьевая вода</v>
      </c>
      <c r="H79" s="2554"/>
      <c r="I79" s="2554">
        <v>1</v>
      </c>
      <c r="J79" s="2502" t="s">
        <v>223</v>
      </c>
      <c r="K79" s="2186" t="s">
        <v>66</v>
      </c>
      <c r="L79" s="2109"/>
      <c r="M79" s="2109" t="s">
        <v>109</v>
      </c>
      <c r="N79" s="2634" t="str">
        <f>IF($Z$79="","",INDEX(TERRITORY_MR_LIST,MATCH($Z$79,TERRITORY_LIST_ID,0)))</f>
        <v>Территория 1</v>
      </c>
      <c r="O79" s="2186" t="s">
        <v>19</v>
      </c>
      <c r="P79" s="2109"/>
      <c r="Q79" s="2109" t="s">
        <v>109</v>
      </c>
      <c r="R79" s="2635" t="s">
        <v>28</v>
      </c>
      <c r="S79" s="2407" t="s">
        <v>19</v>
      </c>
      <c r="T79" s="2407"/>
      <c r="U79" s="2407" t="s">
        <v>109</v>
      </c>
      <c r="V79" s="1435"/>
      <c r="W79" s="2502"/>
      <c r="Y79" s="1268"/>
      <c r="Z79" s="1268" t="s">
        <v>98</v>
      </c>
      <c r="AA79" s="1268"/>
      <c r="AB79" s="1268" t="s">
        <v>224</v>
      </c>
      <c r="AC79" s="1268" t="s">
        <v>225</v>
      </c>
      <c r="AD79" s="1268" t="s">
        <v>226</v>
      </c>
      <c r="AE79" s="1268" t="s">
        <v>227</v>
      </c>
      <c r="AF79" s="1268" t="s">
        <v>228</v>
      </c>
      <c r="AG79" s="1268"/>
      <c r="AH79" s="1268" t="str">
        <f>IF($E$79=0,"",$E$79)</f>
        <v>Тариф на питьевую воду (питьевое водоснабжение)</v>
      </c>
      <c r="AI79" s="1268" t="str">
        <f>IF($G$79=0,"",$G$79)</f>
        <v>Холодное водоснабжение. Питьевая вода</v>
      </c>
      <c r="AJ79" s="1268" t="str">
        <f>IF($J$79=0,"",$J$79)</f>
        <v>Холодное водоснабжение. Питьевая вода</v>
      </c>
      <c r="AK79" s="1268" t="str">
        <f>IF($K$79="нет","без дифференциации",IF($N$79=0,"",$N$79))</f>
        <v>Территория 1</v>
      </c>
      <c r="AL79" s="1268" t="str">
        <f>IF($O$79="нет","без дифференциации",IF($R$79=0,"",$R$79))</f>
        <v>без дифференциации</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3"/>
      <c r="H80" s="2554"/>
      <c r="I80" s="2554"/>
      <c r="J80" s="2502"/>
      <c r="K80" s="2187"/>
      <c r="L80" s="2109"/>
      <c r="M80" s="2109"/>
      <c r="N80" s="2634" t="str">
        <f>IF($Z$79="","",INDEX(TERRITORY_MR_LIST,MATCH($Z$79,TERRITORY_LIST_ID,0)))</f>
        <v>Территория 1</v>
      </c>
      <c r="O80" s="2187"/>
      <c r="P80" s="2109"/>
      <c r="Q80" s="2109"/>
      <c r="R80" s="2635" t="s">
        <v>28</v>
      </c>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3"/>
      <c r="H81" s="2504"/>
      <c r="I81" s="2504"/>
      <c r="J81" s="2534"/>
      <c r="K81" s="2187"/>
      <c r="L81" s="2504"/>
      <c r="M81" s="2504"/>
      <c r="N81" s="2636" t="str">
        <f>IF($Z$79="","",INDEX(TERRITORY_MR_LIST,MATCH($Z$79,TERRITORY_LIST_ID,0)))</f>
        <v>Территория 1</v>
      </c>
      <c r="O81" s="2113"/>
      <c r="P81" s="2637"/>
      <c r="Q81" s="2638"/>
      <c r="R81" s="2639" t="s">
        <v>229</v>
      </c>
      <c r="S81" s="2640"/>
      <c r="T81" s="2641"/>
      <c r="U81" s="2642"/>
      <c r="V81" s="2643"/>
      <c r="W81" s="2644"/>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3"/>
      <c r="H82" s="2504"/>
      <c r="I82" s="2504"/>
      <c r="J82" s="2534"/>
      <c r="K82" s="2113"/>
      <c r="L82" s="2645"/>
      <c r="M82" s="2646"/>
      <c r="N82" s="2647" t="s">
        <v>230</v>
      </c>
      <c r="O82" s="2648"/>
      <c r="P82" s="2649"/>
      <c r="Q82" s="2650"/>
      <c r="R82" s="2651"/>
      <c r="S82" s="2652"/>
      <c r="T82" s="2653"/>
      <c r="U82" s="2654"/>
      <c r="V82" s="2655"/>
      <c r="W82" s="2656"/>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657"/>
      <c r="H83" s="2658"/>
      <c r="I83" s="2659"/>
      <c r="J83" s="2660" t="s">
        <v>231</v>
      </c>
      <c r="K83" s="2661"/>
      <c r="L83" s="2662"/>
      <c r="M83" s="2663"/>
      <c r="N83" s="2664"/>
      <c r="O83" s="2665"/>
      <c r="P83" s="2666"/>
      <c r="Q83" s="2667"/>
      <c r="R83" s="2668"/>
      <c r="S83" s="2669"/>
      <c r="T83" s="2670"/>
      <c r="U83" s="2671"/>
      <c r="V83" s="2672"/>
      <c r="W83" s="267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296F5-F5C4-C256-036D-8AD43BD0236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"РСО "Универсал"</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128</v>
      </c>
      <c r="H9" s="2195"/>
      <c r="I9" s="2196"/>
      <c r="J9" s="2102"/>
      <c r="K9" s="1560"/>
      <c r="L9" s="2128" t="s">
        <v>291</v>
      </c>
      <c r="M9" s="2102"/>
      <c r="N9" s="2193" t="s">
        <v>88</v>
      </c>
      <c r="O9" s="2194"/>
      <c r="P9" s="2128" t="s">
        <v>129</v>
      </c>
      <c r="Q9" s="1557"/>
      <c r="R9" s="2128" t="s">
        <v>291</v>
      </c>
      <c r="S9" s="2102"/>
      <c r="T9" s="2193" t="s">
        <v>88</v>
      </c>
      <c r="U9" s="2194"/>
      <c r="V9" s="2128" t="s">
        <v>129</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130</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7DC9B-B064-F851-E5D6-8C9C749723E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"РСО "Универсал"</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Сахалинская область</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6504017773</v>
      </c>
      <c r="G14" s="1013" t="s">
        <v>312</v>
      </c>
      <c r="H14" s="476"/>
      <c r="J14" s="456">
        <v>0</v>
      </c>
    </row>
    <row customHeight="1" ht="22.5" hidden="1">
      <c r="A15" s="458"/>
      <c r="B15" s="503"/>
      <c r="C15" s="458"/>
      <c r="D15" s="1010" t="s">
        <v>313</v>
      </c>
      <c r="E15" s="1011" t="s">
        <v>314</v>
      </c>
      <c r="F15" s="1012" t="str">
        <f>IF(kpp="","",kpp)</f>
        <v>650401001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B36BC-11BB-7EA6-0F82-877FD2232D3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"РСО "Универсал"</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EC20B-C8E8-C60A-0C0A-0FEB832C1AF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ООО "РСО "Универсал"</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105</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E5EC7-062A-335D-75F9-DAD845CAED9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ООО "РСО "Универсал"</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BFBCD-F27E-68FA-A5F9-CA843B7F69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54B4B-4A71-A8FC-3FFC-4C942E81C7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8502A-9D69-4645-7C61-80F2E43785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45827</v>
      </c>
      <c r="W30" s="2265"/>
      <c r="X30" s="2265"/>
      <c r="Y30" s="2265"/>
      <c r="Z30" s="2265"/>
      <c r="AA30" s="2265"/>
      <c r="AB30" s="2265"/>
      <c r="AC30" s="1636"/>
      <c r="AD30" s="2265" t="str">
        <f>IF(TITLE_DATE_PR_CHANGE="",IF(TITLE_DATE_PR="","",TITLE_DATE_PR),TITLE_DATE_PR_CHANGE)</f>
        <v>45827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369</v>
      </c>
      <c r="W31" s="2252"/>
      <c r="X31" s="2252"/>
      <c r="Y31" s="2252"/>
      <c r="Z31" s="2252"/>
      <c r="AA31" s="2252"/>
      <c r="AB31" s="2252"/>
      <c r="AC31" s="1636"/>
      <c r="AD31" s="2252" t="str">
        <f>IF(TITLE_NUMBER_PR_CHANGE="",IF(TITLE_NUMBER_PR="","",TITLE_NUMBER_PR),TITLE_NUMBER_PR_CHANGE)</f>
        <v>369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45827</v>
      </c>
      <c r="W34" s="2265"/>
      <c r="X34" s="2265"/>
      <c r="Y34" s="2265"/>
      <c r="Z34" s="2265"/>
      <c r="AA34" s="2265"/>
      <c r="AB34" s="2265"/>
      <c r="AC34" s="1636"/>
      <c r="AD34" s="2265" t="str">
        <f>IF(TITLE_DATE_PR_CHANGE="",IF(TITLE_DATE_PR="","",TITLE_DATE_PR),TITLE_DATE_PR_CHANGE)</f>
        <v>45827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369</v>
      </c>
      <c r="W35" s="2252"/>
      <c r="X35" s="2252"/>
      <c r="Y35" s="2252"/>
      <c r="Z35" s="2252"/>
      <c r="AA35" s="2252"/>
      <c r="AB35" s="2252"/>
      <c r="AC35" s="1636"/>
      <c r="AD35" s="2252" t="str">
        <f>IF(TITLE_NUMBER_PR_CHANGE="",IF(TITLE_NUMBER_PR="","",TITLE_NUMBER_PR),TITLE_NUMBER_PR_CHANGE)</f>
        <v>369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5C02E-24A8-E0AD-8579-8AE925664F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45827</v>
      </c>
      <c r="W30" s="2265"/>
      <c r="X30" s="2265"/>
      <c r="Y30" s="2265"/>
      <c r="Z30" s="2265"/>
      <c r="AA30" s="2265"/>
      <c r="AB30" s="2265"/>
      <c r="AC30" s="1636"/>
      <c r="AD30" s="2265" t="str">
        <f>IF(TITLE_DATE_PR_CHANGE="",IF(TITLE_DATE_PR="","",TITLE_DATE_PR),TITLE_DATE_PR_CHANGE)</f>
        <v>45827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369</v>
      </c>
      <c r="W31" s="2252"/>
      <c r="X31" s="2252"/>
      <c r="Y31" s="2252"/>
      <c r="Z31" s="2252"/>
      <c r="AA31" s="2252"/>
      <c r="AB31" s="2252"/>
      <c r="AC31" s="1636"/>
      <c r="AD31" s="2252" t="str">
        <f>IF(TITLE_NUMBER_PR_CHANGE="",IF(TITLE_NUMBER_PR="","",TITLE_NUMBER_PR),TITLE_NUMBER_PR_CHANGE)</f>
        <v>369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45827</v>
      </c>
      <c r="W34" s="2265"/>
      <c r="X34" s="2265"/>
      <c r="Y34" s="2265"/>
      <c r="Z34" s="2265"/>
      <c r="AA34" s="2265"/>
      <c r="AB34" s="2265"/>
      <c r="AC34" s="1636"/>
      <c r="AD34" s="2265" t="str">
        <f>IF(TITLE_DATE_PR_CHANGE="",IF(TITLE_DATE_PR="","",TITLE_DATE_PR),TITLE_DATE_PR_CHANGE)</f>
        <v>45827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369</v>
      </c>
      <c r="W35" s="2252"/>
      <c r="X35" s="2252"/>
      <c r="Y35" s="2252"/>
      <c r="Z35" s="2252"/>
      <c r="AA35" s="2252"/>
      <c r="AB35" s="2252"/>
      <c r="AC35" s="1636"/>
      <c r="AD35" s="2252" t="str">
        <f>IF(TITLE_NUMBER_PR_CHANGE="",IF(TITLE_NUMBER_PR="","",TITLE_NUMBER_PR),TITLE_NUMBER_PR_CHANGE)</f>
        <v>369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BF2EC-B3FD-F8C7-CAEB-B0E5BEEACD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FB4AE-0723-266C-7669-7AE16C5EF0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39841-99AE-8B7C-6C2C-2E2B978B31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680A7-34FA-F00E-6E22-A9531E75B2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2FCA2-0D6C-68B7-E12F-8DE60128518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229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230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"РСО "Универсал"</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45827</v>
      </c>
      <c r="Y34" s="2265"/>
      <c r="Z34" s="2265"/>
      <c r="AA34" s="2265"/>
      <c r="AB34" s="2265"/>
      <c r="AC34" s="2265"/>
      <c r="AD34" s="2265"/>
      <c r="AE34" s="2265"/>
      <c r="AF34" s="327"/>
      <c r="AG34" s="2265" t="str">
        <f>IF(TITLE_DATE_PR_CHANGE="",IF(TITLE_DATE_PR="","",TITLE_DATE_PR),TITLE_DATE_PR_CHANGE)</f>
        <v>45827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369</v>
      </c>
      <c r="Y35" s="2252"/>
      <c r="Z35" s="2252"/>
      <c r="AA35" s="2252"/>
      <c r="AB35" s="2252"/>
      <c r="AC35" s="2252"/>
      <c r="AD35" s="2252"/>
      <c r="AE35" s="2252"/>
      <c r="AF35" s="327"/>
      <c r="AG35" s="2252" t="str">
        <f>IF(TITLE_NUMBER_PR_CHANGE="",IF(TITLE_NUMBER_PR="","",TITLE_NUMBER_PR),TITLE_NUMBER_PR_CHANGE)</f>
        <v>369</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45827</v>
      </c>
      <c r="Y38" s="2265"/>
      <c r="Z38" s="2265"/>
      <c r="AA38" s="2265"/>
      <c r="AB38" s="2265"/>
      <c r="AC38" s="2265"/>
      <c r="AD38" s="2265"/>
      <c r="AE38" s="2265"/>
      <c r="AF38" s="327"/>
      <c r="AG38" s="2265" t="str">
        <f>IF(TITLE_DATE_PR_CHANGE="",IF(TITLE_DATE_PR="","",TITLE_DATE_PR),TITLE_DATE_PR_CHANGE)</f>
        <v>45827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369</v>
      </c>
      <c r="Y39" s="2252"/>
      <c r="Z39" s="2252"/>
      <c r="AA39" s="2252"/>
      <c r="AB39" s="2252"/>
      <c r="AC39" s="2252"/>
      <c r="AD39" s="2252"/>
      <c r="AE39" s="2252"/>
      <c r="AF39" s="327"/>
      <c r="AG39" s="2252" t="str">
        <f>IF(TITLE_NUMBER_PR_CHANGE="",IF(TITLE_NUMBER_PR="","",TITLE_NUMBER_PR),TITLE_NUMBER_PR_CHANGE)</f>
        <v>369</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229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230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A67EC-213E-3C21-B6A4-440D1F4DBCF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229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230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"РСО "Универсал"</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45827</v>
      </c>
      <c r="W31" s="2265"/>
      <c r="X31" s="2265"/>
      <c r="Y31" s="2265"/>
      <c r="Z31" s="2265"/>
      <c r="AA31" s="327"/>
      <c r="AB31" s="2265" t="str">
        <f>IF(TITLE_DATE_PR_CHANGE="",IF(TITLE_DATE_PR="","",TITLE_DATE_PR),TITLE_DATE_PR_CHANGE)</f>
        <v>45827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369</v>
      </c>
      <c r="W32" s="2252"/>
      <c r="X32" s="2252"/>
      <c r="Y32" s="2252"/>
      <c r="Z32" s="2252"/>
      <c r="AA32" s="327"/>
      <c r="AB32" s="2252" t="str">
        <f>IF(TITLE_NUMBER_PR_CHANGE="",IF(TITLE_NUMBER_PR="","",TITLE_NUMBER_PR),TITLE_NUMBER_PR_CHANGE)</f>
        <v>369</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45827</v>
      </c>
      <c r="W35" s="2265"/>
      <c r="X35" s="2265"/>
      <c r="Y35" s="2265"/>
      <c r="Z35" s="2265"/>
      <c r="AA35" s="327"/>
      <c r="AB35" s="2265" t="str">
        <f>IF(TITLE_DATE_PR_CHANGE="",IF(TITLE_DATE_PR="","",TITLE_DATE_PR),TITLE_DATE_PR_CHANGE)</f>
        <v>45827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369</v>
      </c>
      <c r="W36" s="2252"/>
      <c r="X36" s="2252"/>
      <c r="Y36" s="2252"/>
      <c r="Z36" s="2252"/>
      <c r="AA36" s="327"/>
      <c r="AB36" s="2252" t="str">
        <f>IF(TITLE_NUMBER_PR_CHANGE="",IF(TITLE_NUMBER_PR="","",TITLE_NUMBER_PR),TITLE_NUMBER_PR_CHANGE)</f>
        <v>369</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229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230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230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231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5D4E8-0814-E39E-2DC1-FE05DF6153E9}" mc:Ignorable="x14ac xr xr2 xr3">
  <sheetPr>
    <tabColor theme="6" tint="0.4"/>
  </sheetPr>
  <dimension ref="A1:AQ62"/>
  <sheetViews>
    <sheetView showGridLines="0" zoomScale="78" workbookViewId="0">
      <pane xSplit="28" ySplit="40" topLeftCell="AC51" activePane="bottomRight" state="frozen"/>
      <selection pane="bottomLeft" activeCell="A41" sqref="A41"/>
      <selection pane="topRight" activeCell="AC1" sqref="AC1"/>
      <selection pane="bottomRight" activeCell="AC46" sqref="AC46"/>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123</v>
      </c>
      <c r="U41" s="301"/>
      <c r="V41" s="2243"/>
      <c r="W41" s="2244"/>
      <c r="X41" s="2244"/>
      <c r="Y41" s="2244"/>
      <c r="Z41" s="2244"/>
      <c r="AA41" s="2244"/>
      <c r="AB41" s="2245"/>
      <c r="AC41" s="2243" t="str">
        <f>INDEX(PT_DIFFERENTIATION_NTAR,MATCH(A41,PT_DIFFERENTIATION_NTAR_ID,0))</f>
        <v>Холодное водоснабжение. Питьевая вода</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400</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481</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1.1.1.1</v>
      </c>
      <c r="J44" s="1364"/>
      <c r="K44" s="1364"/>
      <c r="L44" s="1365"/>
      <c r="P44" s="2258">
        <v>1</v>
      </c>
      <c r="Q44" s="1355"/>
      <c r="R44" s="357"/>
      <c r="S44" s="1359" t="str">
        <f>$I44</f>
        <v>1.1.1.1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1.1.1.1.1</v>
      </c>
      <c r="K45" s="1364"/>
      <c r="L45" s="1365" t="s">
        <v>409</v>
      </c>
      <c r="P45" s="2258"/>
      <c r="Q45" s="2258">
        <v>1</v>
      </c>
      <c r="R45" s="358"/>
      <c r="S45" s="1359" t="str">
        <f>$J45</f>
        <v>1.1.1.1.1</v>
      </c>
      <c r="T45" s="287" t="s">
        <v>410</v>
      </c>
      <c r="U45" s="301"/>
      <c r="V45" s="2246"/>
      <c r="W45" s="2247"/>
      <c r="X45" s="2247"/>
      <c r="Y45" s="2247"/>
      <c r="Z45" s="2247"/>
      <c r="AA45" s="2247"/>
      <c r="AB45" s="2248"/>
      <c r="AC45" s="2246" t="s">
        <v>496</v>
      </c>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1.1.1.1.1.1</v>
      </c>
      <c r="L46" s="1365"/>
      <c r="P46" s="2258"/>
      <c r="Q46" s="2258"/>
      <c r="R46" s="358">
        <v>1</v>
      </c>
      <c r="S46" s="1359" t="str">
        <f>$K46</f>
        <v>1.1.1.1.1.1</v>
      </c>
      <c r="T46" s="1438" t="s">
        <v>497</v>
      </c>
      <c r="U46" s="301"/>
      <c r="V46" s="1361"/>
      <c r="W46" s="1361"/>
      <c r="X46" s="1362"/>
      <c r="Y46" s="2268"/>
      <c r="Z46" s="2269" t="s">
        <v>66</v>
      </c>
      <c r="AA46" s="2268"/>
      <c r="AB46" s="2269" t="s">
        <v>66</v>
      </c>
      <c r="AC46" s="752">
        <v>69.71</v>
      </c>
      <c r="AD46" s="752"/>
      <c r="AE46" s="1258"/>
      <c r="AF46" s="2603">
        <v>46023</v>
      </c>
      <c r="AG46" s="2108" t="s">
        <v>66</v>
      </c>
      <c r="AH46" s="2288">
        <v>46387</v>
      </c>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Население</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46023-46387</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s="1851" customFormat="1" customHeight="1" ht="23.25">
      <c r="A49" s="1364"/>
      <c r="B49" s="1364"/>
      <c r="C49" s="1364"/>
      <c r="D49" s="1364"/>
      <c r="E49" s="2260"/>
      <c r="F49" s="2260"/>
      <c r="G49" s="2260"/>
      <c r="H49" s="2260"/>
      <c r="I49" s="2287"/>
      <c r="J49" s="2257" t="str">
        <f>I44&amp;".2"</f>
        <v>1.1.1.1.2</v>
      </c>
      <c r="K49" s="1364"/>
      <c r="L49" s="1370" t="s">
        <v>409</v>
      </c>
      <c r="M49" s="1777"/>
      <c r="N49" s="1777"/>
      <c r="O49" s="1777"/>
      <c r="P49" s="2375"/>
      <c r="Q49" s="684" t="s">
        <v>498</v>
      </c>
      <c r="R49" s="358"/>
      <c r="S49" s="2274" t="str">
        <f>$J49</f>
        <v>1.1.1.1.2</v>
      </c>
      <c r="T49" s="287" t="s">
        <v>410</v>
      </c>
      <c r="U49" s="301"/>
      <c r="V49" s="2246"/>
      <c r="W49" s="2247"/>
      <c r="X49" s="2247"/>
      <c r="Y49" s="2247"/>
      <c r="Z49" s="2247"/>
      <c r="AA49" s="2247"/>
      <c r="AB49" s="2248"/>
      <c r="AC49" s="2246" t="s">
        <v>499</v>
      </c>
      <c r="AD49" s="2247"/>
      <c r="AE49" s="2247"/>
      <c r="AF49" s="2247"/>
      <c r="AG49" s="2247"/>
      <c r="AH49" s="2247"/>
      <c r="AI49" s="2247"/>
      <c r="AJ49" s="2248"/>
      <c r="AK49" s="1308" t="s">
        <v>485</v>
      </c>
      <c r="AL49" s="1643"/>
      <c r="AM49" s="1625"/>
      <c r="AN49" s="1625" t="str">
        <f>IF(T49="","",T49)</f>
        <v>Группа потребителей</v>
      </c>
      <c r="AO49" s="1625"/>
      <c r="AP49" s="1625"/>
      <c r="AQ49" s="1636">
        <v>0</v>
      </c>
    </row>
    <row s="1851" customFormat="1" customHeight="1" ht="23.25">
      <c r="A50" s="1364"/>
      <c r="B50" s="1364"/>
      <c r="C50" s="1364"/>
      <c r="D50" s="1364"/>
      <c r="E50" s="2260"/>
      <c r="F50" s="2260"/>
      <c r="G50" s="2260"/>
      <c r="H50" s="2260"/>
      <c r="I50" s="2287"/>
      <c r="J50" s="2287" t="str">
        <f>I44&amp;".1"</f>
        <v>1.1.1.1.1</v>
      </c>
      <c r="K50" s="2257" t="str">
        <f>J49&amp;".1"</f>
        <v>1.1.1.1.2.1</v>
      </c>
      <c r="L50" s="1370"/>
      <c r="M50" s="1777"/>
      <c r="N50" s="1777"/>
      <c r="O50" s="1777"/>
      <c r="P50" s="2375"/>
      <c r="Q50" s="2375"/>
      <c r="R50" s="358">
        <v>1</v>
      </c>
      <c r="S50" s="2274" t="str">
        <f>$K50</f>
        <v>1.1.1.1.2.1</v>
      </c>
      <c r="T50" s="1438" t="s">
        <v>500</v>
      </c>
      <c r="U50" s="301"/>
      <c r="V50" s="752"/>
      <c r="W50" s="752"/>
      <c r="X50" s="1258"/>
      <c r="Y50" s="2603"/>
      <c r="Z50" s="2108" t="s">
        <v>66</v>
      </c>
      <c r="AA50" s="2603"/>
      <c r="AB50" s="2108" t="s">
        <v>66</v>
      </c>
      <c r="AC50" s="752">
        <v>188.83</v>
      </c>
      <c r="AD50" s="752"/>
      <c r="AE50" s="1258"/>
      <c r="AF50" s="2603">
        <v>46023</v>
      </c>
      <c r="AG50" s="2108" t="s">
        <v>66</v>
      </c>
      <c r="AH50" s="2288">
        <v>46387</v>
      </c>
      <c r="AI50" s="2108" t="s">
        <v>66</v>
      </c>
      <c r="AJ50" s="1439"/>
      <c r="AK50"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3">
        <f>STRCHECKDATE(V51:AJ51)</f>
      </c>
      <c r="AM50" s="1625"/>
      <c r="AN50" s="1625" t="str">
        <f>IF(T50="","",T50)</f>
        <v>для иных потребителе</v>
      </c>
      <c r="AO50" s="1625"/>
      <c r="AP50" s="1625"/>
      <c r="AQ50" s="1636">
        <v>0</v>
      </c>
    </row>
    <row s="1851" customFormat="1" customHeight="1" ht="14.25">
      <c r="A51" s="1364"/>
      <c r="B51" s="1364"/>
      <c r="C51" s="1364"/>
      <c r="D51" s="1364"/>
      <c r="E51" s="2260"/>
      <c r="F51" s="2260"/>
      <c r="G51" s="2260"/>
      <c r="H51" s="2260"/>
      <c r="I51" s="2287"/>
      <c r="J51" s="2287" t="str">
        <f>I44&amp;".1"</f>
        <v>1.1.1.1.1</v>
      </c>
      <c r="K51" s="2257"/>
      <c r="L51" s="1370"/>
      <c r="M51" s="1777"/>
      <c r="N51" s="1777"/>
      <c r="O51" s="1777"/>
      <c r="P51" s="2375"/>
      <c r="Q51" s="2375"/>
      <c r="R51" s="358"/>
      <c r="S51" s="2514"/>
      <c r="T51" s="301"/>
      <c r="U51" s="301"/>
      <c r="V51" s="326"/>
      <c r="W51" s="326"/>
      <c r="X51" s="329" t="str">
        <f>Y50&amp;"-"&amp;AA50</f>
        <v>-</v>
      </c>
      <c r="Y51" s="2310"/>
      <c r="Z51" s="2108"/>
      <c r="AA51" s="2310"/>
      <c r="AB51" s="2108"/>
      <c r="AC51" s="326"/>
      <c r="AD51" s="326"/>
      <c r="AE51" s="329" t="str">
        <f>AF50&amp;"-"&amp;AH50</f>
        <v>46023-46387</v>
      </c>
      <c r="AF51" s="2310"/>
      <c r="AG51" s="2108"/>
      <c r="AH51" s="2289"/>
      <c r="AI51" s="2108"/>
      <c r="AJ51" s="1440"/>
      <c r="AK51" s="2350"/>
      <c r="AL51" s="1643"/>
      <c r="AM51" s="1625"/>
      <c r="AN51" s="1625" t="str">
        <f>IF(T51="","",T51)</f>
        <v/>
      </c>
      <c r="AO51" s="1625"/>
      <c r="AP51" s="1625"/>
      <c r="AQ51" s="1636">
        <v>0</v>
      </c>
    </row>
    <row s="1851" customFormat="1" customHeight="1" ht="21">
      <c r="A52" s="1364"/>
      <c r="B52" s="1364"/>
      <c r="C52" s="1364"/>
      <c r="D52" s="1364"/>
      <c r="E52" s="2260"/>
      <c r="F52" s="2260"/>
      <c r="G52" s="2260"/>
      <c r="H52" s="2260"/>
      <c r="I52" s="2287"/>
      <c r="J52" s="2257" t="str">
        <f>I44&amp;".1"</f>
        <v>1.1.1.1.1</v>
      </c>
      <c r="K52" s="1364"/>
      <c r="L52" s="1370"/>
      <c r="M52" s="1777"/>
      <c r="N52" s="1777"/>
      <c r="O52" s="1777"/>
      <c r="P52" s="2375"/>
      <c r="Q52" s="2375"/>
      <c r="R52" s="357"/>
      <c r="S52" s="2674"/>
      <c r="T52" s="2675" t="s">
        <v>486</v>
      </c>
      <c r="U52" s="2676"/>
      <c r="V52" s="2677"/>
      <c r="W52" s="2678"/>
      <c r="X52" s="2679"/>
      <c r="Y52" s="2680"/>
      <c r="Z52" s="2681"/>
      <c r="AA52" s="2682"/>
      <c r="AB52" s="2683"/>
      <c r="AC52" s="2684"/>
      <c r="AD52" s="2685"/>
      <c r="AE52" s="2686"/>
      <c r="AF52" s="2687"/>
      <c r="AG52" s="2688"/>
      <c r="AH52" s="2689"/>
      <c r="AI52" s="2690"/>
      <c r="AJ52" s="2691"/>
      <c r="AK52" s="1259" t="s">
        <v>487</v>
      </c>
      <c r="AL52" s="1643"/>
      <c r="AM52" s="1625"/>
      <c r="AN52" s="1625" t="str">
        <f>IF(T52="","",T52)</f>
        <v>Добавить значение признака дифференциации</v>
      </c>
      <c r="AO52" s="1625"/>
      <c r="AP52" s="1625"/>
      <c r="AQ52" s="1636">
        <v>0</v>
      </c>
    </row>
    <row customHeight="1" ht="22.049999999999997">
      <c r="A53" s="1364" t="s">
        <v>226</v>
      </c>
      <c r="B53" s="1364" t="s">
        <v>227</v>
      </c>
      <c r="C53" s="1364" t="s">
        <v>228</v>
      </c>
      <c r="D53" s="1364" t="s">
        <v>495</v>
      </c>
      <c r="E53" s="2260"/>
      <c r="F53" s="2260"/>
      <c r="G53" s="2260"/>
      <c r="H53" s="2260"/>
      <c r="I53" s="2257"/>
      <c r="J53" s="1364"/>
      <c r="K53" s="1364"/>
      <c r="L53" s="1365"/>
      <c r="P53" s="2258"/>
      <c r="Q53" s="1355"/>
      <c r="R53" s="357"/>
      <c r="S53" s="1279"/>
      <c r="T53" s="366" t="s">
        <v>415</v>
      </c>
      <c r="U53" s="368"/>
      <c r="V53" s="368"/>
      <c r="W53" s="368"/>
      <c r="X53" s="368"/>
      <c r="Y53" s="368"/>
      <c r="Z53" s="368"/>
      <c r="AA53" s="368"/>
      <c r="AB53" s="367"/>
      <c r="AC53" s="368"/>
      <c r="AD53" s="368"/>
      <c r="AE53" s="368"/>
      <c r="AF53" s="368"/>
      <c r="AG53" s="368"/>
      <c r="AH53" s="368"/>
      <c r="AI53" s="367"/>
      <c r="AJ53" s="368"/>
      <c r="AK53" s="1441"/>
      <c r="AM53" s="501"/>
      <c r="AN53" s="501" t="str">
        <f>IF(T53="","",T53)</f>
        <v>Добавить группу потребителей</v>
      </c>
      <c r="AO53" s="501"/>
      <c r="AP53" s="501"/>
      <c r="AQ53" s="1156">
        <v>21</v>
      </c>
    </row>
    <row customHeight="1" ht="22.049999999999997">
      <c r="A54" s="1364" t="s">
        <v>226</v>
      </c>
      <c r="B54" s="1364" t="s">
        <v>227</v>
      </c>
      <c r="C54" s="1364" t="s">
        <v>228</v>
      </c>
      <c r="D54" s="1364" t="s">
        <v>495</v>
      </c>
      <c r="E54" s="2260"/>
      <c r="F54" s="2260"/>
      <c r="G54" s="2260"/>
      <c r="H54" s="2259"/>
      <c r="I54" s="1364"/>
      <c r="J54" s="1364"/>
      <c r="K54" s="1364"/>
      <c r="L54" s="1365"/>
      <c r="M54" s="1366"/>
      <c r="N54" s="1366"/>
      <c r="O54" s="538"/>
      <c r="P54" s="361"/>
      <c r="Q54" s="376"/>
      <c r="R54" s="356"/>
      <c r="S54" s="1279"/>
      <c r="T54" s="373" t="s">
        <v>488</v>
      </c>
      <c r="U54" s="368"/>
      <c r="V54" s="368"/>
      <c r="W54" s="368"/>
      <c r="X54" s="368"/>
      <c r="Y54" s="368"/>
      <c r="Z54" s="368"/>
      <c r="AA54" s="368"/>
      <c r="AB54" s="367"/>
      <c r="AC54" s="368"/>
      <c r="AD54" s="368"/>
      <c r="AE54" s="368"/>
      <c r="AF54" s="368"/>
      <c r="AG54" s="368"/>
      <c r="AH54" s="368"/>
      <c r="AI54" s="367"/>
      <c r="AJ54" s="368"/>
      <c r="AK54" s="304"/>
      <c r="AM54" s="501"/>
      <c r="AN54" s="501" t="str">
        <f>IF(T54="","",T54)</f>
        <v>Добавить наименование признака дифференциации</v>
      </c>
      <c r="AO54" s="501"/>
      <c r="AP54" s="501"/>
      <c r="AQ54" s="1156">
        <v>21</v>
      </c>
    </row>
    <row s="1643" customFormat="1" customHeight="1" ht="0">
      <c r="A55" s="1344" t="s">
        <v>226</v>
      </c>
      <c r="B55" s="1344" t="s">
        <v>227</v>
      </c>
      <c r="C55" s="1315"/>
      <c r="D55" s="1315"/>
      <c r="E55" s="2260"/>
      <c r="F55" s="2259"/>
      <c r="G55" s="1315"/>
      <c r="H55" s="1315"/>
      <c r="I55" s="1315"/>
      <c r="J55" s="1315"/>
      <c r="K55" s="1315"/>
      <c r="L55" s="1427"/>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M55" s="790"/>
      <c r="AN55" s="790" t="str">
        <f>IF(T55="","",T55)</f>
        <v>Добавить централизованную систему для дифференциации</v>
      </c>
      <c r="AO55" s="790"/>
      <c r="AP55" s="790"/>
      <c r="AQ55" s="519">
        <v>0</v>
      </c>
    </row>
    <row s="1643" customFormat="1" customHeight="1" ht="0">
      <c r="A56" s="1344" t="s">
        <v>226</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M56" s="501"/>
      <c r="AN56" s="501" t="str">
        <f>IF(T56="","",T56)</f>
        <v>Добавить территорию для дифференциации</v>
      </c>
      <c r="AO56" s="501"/>
      <c r="AP56" s="501"/>
      <c r="AQ56" s="512">
        <v>0</v>
      </c>
    </row>
    <row s="1643" customFormat="1" customHeight="1" ht="0">
      <c r="A57" s="1315"/>
      <c r="B57" s="1315"/>
      <c r="C57" s="1315"/>
      <c r="D57" s="1315"/>
      <c r="E57" s="1344"/>
      <c r="F57" s="1315"/>
      <c r="G57" s="1315"/>
      <c r="H57" s="1315"/>
      <c r="I57" s="1315"/>
      <c r="J57" s="1315"/>
      <c r="K57" s="1315"/>
      <c r="L57" s="1427"/>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M57" s="790"/>
      <c r="AN57" s="790" t="str">
        <f>IF(T57="","",T57)</f>
        <v>Добавить наименование тарифа</v>
      </c>
      <c r="AO57" s="790"/>
      <c r="AP57" s="790"/>
      <c r="AQ57" s="519">
        <v>0</v>
      </c>
    </row>
    <row customHeight="1" ht="11.549999999999999">
      <c r="M58" s="1161"/>
      <c r="N58" s="1161"/>
      <c r="O58" s="538"/>
      <c r="P58" s="1156"/>
      <c r="Q58" s="1156"/>
      <c r="R58" s="1156"/>
      <c r="S58" s="1156"/>
      <c r="AL58" s="1156"/>
      <c r="AM58" s="1156"/>
      <c r="AN58" s="1156"/>
      <c r="AO58" s="1156"/>
      <c r="AP58" s="1156"/>
      <c r="AQ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Q59" s="1156">
        <v>14</v>
      </c>
    </row>
    <row customHeight="1" ht="14.699999999999998">
      <c r="O60" s="538"/>
      <c r="AQ60" s="1156">
        <v>14</v>
      </c>
    </row>
    <row customHeight="1" ht="14.699999999999998">
      <c r="O61" s="538"/>
      <c r="S61" s="1254"/>
      <c r="T61" s="2286"/>
      <c r="U61" s="2286"/>
      <c r="V61" s="2286"/>
      <c r="W61" s="2286"/>
      <c r="X61" s="2286"/>
      <c r="Y61" s="2286"/>
      <c r="Z61" s="2286"/>
      <c r="AA61" s="2286"/>
      <c r="AB61" s="2286"/>
      <c r="AC61" s="2286"/>
      <c r="AD61" s="2286"/>
      <c r="AE61" s="2286"/>
      <c r="AF61" s="2286"/>
      <c r="AG61" s="2286"/>
      <c r="AH61" s="2286"/>
      <c r="AI61" s="2286"/>
      <c r="AJ61" s="2286"/>
      <c r="AK61" s="2286"/>
      <c r="AQ61" s="1156">
        <v>14</v>
      </c>
    </row>
    <row customHeight="1" ht="22.5" hidden="1">
      <c r="A62" s="1161" t="s">
        <v>82</v>
      </c>
      <c r="B62" s="1161">
        <v>0</v>
      </c>
      <c r="C62" s="1161">
        <v>0</v>
      </c>
      <c r="D62" s="1161">
        <v>0</v>
      </c>
      <c r="E62" s="1161">
        <v>0</v>
      </c>
      <c r="F62" s="1161">
        <v>0</v>
      </c>
      <c r="G62" s="1161">
        <v>0</v>
      </c>
      <c r="H62" s="1161">
        <v>0</v>
      </c>
      <c r="I62" s="1161">
        <v>0</v>
      </c>
      <c r="J62" s="1161">
        <v>0</v>
      </c>
      <c r="K62" s="1161">
        <v>0</v>
      </c>
      <c r="L62" s="1422">
        <v>0</v>
      </c>
      <c r="M62" s="1363">
        <v>0</v>
      </c>
      <c r="N62" s="1363">
        <v>0</v>
      </c>
      <c r="O62" s="1363">
        <v>0</v>
      </c>
      <c r="P62" s="1352">
        <v>3</v>
      </c>
      <c r="Q62" s="345">
        <v>3</v>
      </c>
      <c r="R62" s="345">
        <v>3</v>
      </c>
      <c r="S62" s="582">
        <v>12</v>
      </c>
      <c r="T62" s="1156">
        <v>35</v>
      </c>
      <c r="U62" s="1156">
        <v>0</v>
      </c>
      <c r="V62" s="1156">
        <v>0</v>
      </c>
      <c r="W62" s="1156">
        <v>0</v>
      </c>
      <c r="X62" s="1156">
        <v>0</v>
      </c>
      <c r="Y62" s="1156">
        <v>0</v>
      </c>
      <c r="Z62" s="1156">
        <v>0</v>
      </c>
      <c r="AA62" s="1156">
        <v>0</v>
      </c>
      <c r="AB62" s="1156">
        <v>0</v>
      </c>
      <c r="AC62" s="1156">
        <v>24</v>
      </c>
      <c r="AD62" s="1156">
        <v>24</v>
      </c>
      <c r="AE62" s="1156">
        <v>24</v>
      </c>
      <c r="AF62" s="1156">
        <v>11</v>
      </c>
      <c r="AG62" s="1156">
        <v>3</v>
      </c>
      <c r="AH62" s="1156">
        <v>11</v>
      </c>
      <c r="AI62" s="1156">
        <v>0</v>
      </c>
      <c r="AJ62" s="1156">
        <v>4</v>
      </c>
      <c r="AK62" s="1156">
        <v>115</v>
      </c>
      <c r="AL62" s="512">
        <v>10</v>
      </c>
      <c r="AM62" s="512">
        <v>10</v>
      </c>
      <c r="AN62" s="512">
        <v>10</v>
      </c>
      <c r="AO62" s="512">
        <v>10</v>
      </c>
      <c r="AP62" s="512">
        <v>10</v>
      </c>
      <c r="AQ62" s="1156">
        <v>23</v>
      </c>
    </row>
  </sheetData>
  <sheetProtection formatColumns="0" formatRows="0" autoFilter="0" sort="0" insertRows="0" insertColumns="1" deleteRows="0" deleteColumns="0"/>
  <mergeCells count="115">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6"/>
    <mergeCell ref="V41:AB41"/>
    <mergeCell ref="AC41:AJ41"/>
    <mergeCell ref="F42:F55"/>
    <mergeCell ref="V42:AB42"/>
    <mergeCell ref="AC42:AJ42"/>
    <mergeCell ref="G43:G54"/>
    <mergeCell ref="Y38:AA38"/>
    <mergeCell ref="AD38:AE38"/>
    <mergeCell ref="AF38:AH38"/>
    <mergeCell ref="Z39:AA39"/>
    <mergeCell ref="H44:H54"/>
    <mergeCell ref="I44:I53"/>
    <mergeCell ref="P44:P53"/>
    <mergeCell ref="V44:AB44"/>
    <mergeCell ref="AC44:AJ44"/>
    <mergeCell ref="J45:J48"/>
    <mergeCell ref="AG39:AH39"/>
    <mergeCell ref="Z40:AA40"/>
    <mergeCell ref="AG40:AH40"/>
    <mergeCell ref="K46:K47"/>
    <mergeCell ref="Y46:Y47"/>
    <mergeCell ref="V43:AB43"/>
    <mergeCell ref="AC43:AJ43"/>
    <mergeCell ref="T59:AK59"/>
    <mergeCell ref="T61:AK61"/>
    <mergeCell ref="Q45:Q48"/>
    <mergeCell ref="V45:AB45"/>
    <mergeCell ref="AC45:AJ45"/>
    <mergeCell ref="Z46:Z47"/>
    <mergeCell ref="AA46:AA47"/>
    <mergeCell ref="AB46:AB47"/>
    <mergeCell ref="AF46:AF47"/>
    <mergeCell ref="AG46:AG47"/>
    <mergeCell ref="AK46:AK47"/>
    <mergeCell ref="AH46:AH47"/>
    <mergeCell ref="AI46:AI47"/>
    <mergeCell ref="AI50:AI51"/>
    <mergeCell ref="K50:K51"/>
    <mergeCell ref="Y50:Y51"/>
    <mergeCell ref="Z50:Z51"/>
    <mergeCell ref="AA50:AA51"/>
    <mergeCell ref="AB50:AB51"/>
    <mergeCell ref="J49:J52"/>
    <mergeCell ref="Q49:Q52"/>
    <mergeCell ref="V49:AB49"/>
    <mergeCell ref="AC49:AJ49"/>
    <mergeCell ref="AK50:AK51"/>
    <mergeCell ref="AG50:AG51"/>
    <mergeCell ref="AH50:AH51"/>
    <mergeCell ref="AF50:AF51"/>
  </mergeCells>
  <dataValidations count="8">
    <dataValidation type="list" allowBlank="1" showInputMessage="1" errorTitle="Ошибка" error="Выберите значение из списка" prompt="Выберите значение из списка" sqref="V983085:AJ983085 V65581:AJ65581 V131117:AJ131117 V196653:AJ196653 V262189:AJ262189 V327725:AJ327725 V393261:AJ393261 V458797:AJ458797 V524333:AJ524333 V589869:AJ589869 V655405:AJ655405 V720941:AJ720941 V786477:AJ786477 V852013:AJ852013 V917549:AJ917549">
      <formula1>kind_of_cons</formula1>
    </dataValidation>
    <dataValidation allowBlank="1" sqref="S131120:AK131126 S196656:AK196662 S262192:AK262198 S327728:AK327734 S393264:AK393270 S458800:AK458806 S524336:AK524342 S589872:AK589878 S655408:AK655414 S720944:AK720950 S786480:AK786486 S852016:AK852022 S917552:AK917558 S983088:AK983094 S65584:AK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 AI196654 AI589870 AI655406 AI15 AI720942 AI786478 AI852014 AI917550 AI983086 AI65582 AI131118 AI458798 AI262190 AI7 AG46 AI327726 AG15 AG7 Z7 AB7 AI393262 AI46 Z46 AB46 Z50 AB50 AG50 AI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AK65576:AK65583 AK131112:AK131119 AK196648:AK196655 AK262184:AK262191 AK327720:AK327727 AK393256:AK393263 AK458792:AK458799 AK524328:AK524335 AK589864:AK589871 AK655400:AK655407 AK720936:AK720943 AK786472:AK786479 AK852008:AK852015 AK917544:AK917551 AK983080:AK983087 T46 T7 AC5:AJ5 AC44:AJ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FDA8C-E4B5-F23F-D6AB-F872312174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501</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234</v>
      </c>
      <c r="B46" s="1364" t="s">
        <v>235</v>
      </c>
      <c r="C46" s="1364" t="s">
        <v>236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501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AAF6F-A786-2B08-8B5D-A78F4B9DAA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502</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502</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239</v>
      </c>
      <c r="B46" s="1364" t="s">
        <v>240</v>
      </c>
      <c r="C46" s="1364" t="s">
        <v>241</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502</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502</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502</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3747E-1208-898B-7213-115AFADC7B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503</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503</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244</v>
      </c>
      <c r="B46" s="1364" t="s">
        <v>245</v>
      </c>
      <c r="C46" s="1364" t="s">
        <v>246</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503</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503</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503</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E200B-B887-E46D-9EC6-59A2BC4F7C8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229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230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45827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369</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45827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369</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504</v>
      </c>
      <c r="U37" s="338"/>
      <c r="V37" s="2276"/>
      <c r="W37" s="2276"/>
      <c r="X37" s="2276"/>
      <c r="Y37" s="2276"/>
      <c r="Z37" s="2276"/>
      <c r="AA37" s="2210" t="s">
        <v>431</v>
      </c>
      <c r="AB37" s="2209" t="s">
        <v>505</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229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230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230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D3C31-625A-CAEC-3277-9ED5E5251D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511</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"РСО "Универсал"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45827</v>
      </c>
      <c r="W32" s="2265"/>
      <c r="X32" s="2265"/>
      <c r="Y32" s="2265"/>
      <c r="Z32" s="2265"/>
      <c r="AA32" s="2265"/>
      <c r="AB32" s="2265"/>
      <c r="AC32" s="327"/>
      <c r="AD32" s="2265" t="str">
        <f>IF(TITLE_DATE_PR_CHANGE="",IF(TITLE_DATE_PR="","",TITLE_DATE_PR),TITLE_DATE_PR_CHANGE)</f>
        <v>45827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369</v>
      </c>
      <c r="W33" s="2252"/>
      <c r="X33" s="2252"/>
      <c r="Y33" s="2252"/>
      <c r="Z33" s="2252"/>
      <c r="AA33" s="2252"/>
      <c r="AB33" s="2252"/>
      <c r="AC33" s="327"/>
      <c r="AD33" s="2252" t="str">
        <f>IF(TITLE_NUMBER_PR_CHANGE="",IF(TITLE_NUMBER_PR="","",TITLE_NUMBER_PR),TITLE_NUMBER_PR_CHANGE)</f>
        <v>369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45827</v>
      </c>
      <c r="W36" s="2265"/>
      <c r="X36" s="2265"/>
      <c r="Y36" s="2265"/>
      <c r="Z36" s="2265"/>
      <c r="AA36" s="2265"/>
      <c r="AB36" s="2265"/>
      <c r="AC36" s="327"/>
      <c r="AD36" s="2265" t="str">
        <f>IF(TITLE_DATE_PR_CHANGE="",IF(TITLE_DATE_PR="","",TITLE_DATE_PR),TITLE_DATE_PR_CHANGE)</f>
        <v>45827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369</v>
      </c>
      <c r="W37" s="2252"/>
      <c r="X37" s="2252"/>
      <c r="Y37" s="2252"/>
      <c r="Z37" s="2252"/>
      <c r="AA37" s="2252"/>
      <c r="AB37" s="2252"/>
      <c r="AC37" s="327"/>
      <c r="AD37" s="2252" t="str">
        <f>IF(TITLE_NUMBER_PR_CHANGE="",IF(TITLE_NUMBER_PR="","",TITLE_NUMBER_PR),TITLE_NUMBER_PR_CHANGE)</f>
        <v>369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512</v>
      </c>
      <c r="U41" s="302"/>
      <c r="V41" s="2275" t="s">
        <v>430</v>
      </c>
      <c r="W41" s="2276"/>
      <c r="X41" s="2276"/>
      <c r="Y41" s="2276"/>
      <c r="Z41" s="2276"/>
      <c r="AA41" s="2276"/>
      <c r="AB41" s="2277"/>
      <c r="AC41" s="2278" t="s">
        <v>431</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520</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520</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0E4C2-546D-A55A-6D0F-B0BEC88CF4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523</v>
      </c>
      <c r="W39" s="1223" t="s">
        <v>524</v>
      </c>
      <c r="X39" s="1223" t="s">
        <v>494</v>
      </c>
      <c r="Y39" s="1490" t="s">
        <v>447</v>
      </c>
      <c r="Z39" s="2271" t="s">
        <v>448</v>
      </c>
      <c r="AA39" s="2272"/>
      <c r="AB39" s="2280"/>
      <c r="AC39" s="1484" t="s">
        <v>523</v>
      </c>
      <c r="AD39" s="1223" t="s">
        <v>524</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525</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525</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269</v>
      </c>
      <c r="B46" s="1364" t="s">
        <v>270</v>
      </c>
      <c r="C46" s="1364" t="s">
        <v>271</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525</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9B49E-ABB5-80F3-EC75-D46E0B14F7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523</v>
      </c>
      <c r="W39" s="1223" t="s">
        <v>524</v>
      </c>
      <c r="X39" s="1223" t="s">
        <v>494</v>
      </c>
      <c r="Y39" s="1490" t="s">
        <v>447</v>
      </c>
      <c r="Z39" s="2271" t="s">
        <v>448</v>
      </c>
      <c r="AA39" s="2272"/>
      <c r="AB39" s="2280"/>
      <c r="AC39" s="1484" t="s">
        <v>523</v>
      </c>
      <c r="AD39" s="1223" t="s">
        <v>524</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526</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526</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274</v>
      </c>
      <c r="B46" s="1364" t="s">
        <v>275</v>
      </c>
      <c r="C46" s="1364" t="s">
        <v>276</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526</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267E2-DCD3-8668-C72D-06389C7FCE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511</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"РСО "Универсал"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45827</v>
      </c>
      <c r="W32" s="2265"/>
      <c r="X32" s="2265"/>
      <c r="Y32" s="2265"/>
      <c r="Z32" s="2265"/>
      <c r="AA32" s="2265"/>
      <c r="AB32" s="2265"/>
      <c r="AC32" s="327"/>
      <c r="AD32" s="2265" t="str">
        <f>IF(TITLE_DATE_PR_CHANGE="",IF(TITLE_DATE_PR="","",TITLE_DATE_PR),TITLE_DATE_PR_CHANGE)</f>
        <v>45827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369</v>
      </c>
      <c r="W33" s="2252"/>
      <c r="X33" s="2252"/>
      <c r="Y33" s="2252"/>
      <c r="Z33" s="2252"/>
      <c r="AA33" s="2252"/>
      <c r="AB33" s="2252"/>
      <c r="AC33" s="327"/>
      <c r="AD33" s="2252" t="str">
        <f>IF(TITLE_NUMBER_PR_CHANGE="",IF(TITLE_NUMBER_PR="","",TITLE_NUMBER_PR),TITLE_NUMBER_PR_CHANGE)</f>
        <v>369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45827</v>
      </c>
      <c r="W36" s="2265"/>
      <c r="X36" s="2265"/>
      <c r="Y36" s="2265"/>
      <c r="Z36" s="2265"/>
      <c r="AA36" s="2265"/>
      <c r="AB36" s="2265"/>
      <c r="AC36" s="327"/>
      <c r="AD36" s="2265" t="str">
        <f>IF(TITLE_DATE_PR_CHANGE="",IF(TITLE_DATE_PR="","",TITLE_DATE_PR),TITLE_DATE_PR_CHANGE)</f>
        <v>45827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369</v>
      </c>
      <c r="W37" s="2252"/>
      <c r="X37" s="2252"/>
      <c r="Y37" s="2252"/>
      <c r="Z37" s="2252"/>
      <c r="AA37" s="2252"/>
      <c r="AB37" s="2252"/>
      <c r="AC37" s="327"/>
      <c r="AD37" s="2252" t="str">
        <f>IF(TITLE_NUMBER_PR_CHANGE="",IF(TITLE_NUMBER_PR="","",TITLE_NUMBER_PR),TITLE_NUMBER_PR_CHANGE)</f>
        <v>369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512</v>
      </c>
      <c r="U41" s="302"/>
      <c r="V41" s="2275" t="s">
        <v>430</v>
      </c>
      <c r="W41" s="2276"/>
      <c r="X41" s="2276"/>
      <c r="Y41" s="2276"/>
      <c r="Z41" s="2276"/>
      <c r="AA41" s="2276"/>
      <c r="AB41" s="2277"/>
      <c r="AC41" s="2278" t="s">
        <v>431</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534</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BB589-6545-4C16-9CB2-212C74166E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2265"/>
      <c r="AC28" s="2265"/>
      <c r="AD28" s="2265"/>
      <c r="AE28" s="2265"/>
      <c r="AF28" s="327"/>
      <c r="AG28" s="2265" t="str">
        <f>IF(TITLE_DATE_PR_CHANGE="",IF(TITLE_DATE_PR="","",TITLE_DATE_PR),TITLE_DATE_PR_CHANGE)</f>
        <v>45827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2252"/>
      <c r="AC29" s="2252"/>
      <c r="AD29" s="2252"/>
      <c r="AE29" s="2252"/>
      <c r="AF29" s="327"/>
      <c r="AG29" s="2252" t="str">
        <f>IF(TITLE_NUMBER_PR_CHANGE="",IF(TITLE_NUMBER_PR="","",TITLE_NUMBER_PR),TITLE_NUMBER_PR_CHANGE)</f>
        <v>369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2265"/>
      <c r="AC32" s="2265"/>
      <c r="AD32" s="2265"/>
      <c r="AE32" s="2265"/>
      <c r="AF32" s="327"/>
      <c r="AG32" s="2265" t="str">
        <f>IF(TITLE_DATE_PR_CHANGE="",IF(TITLE_DATE_PR="","",TITLE_DATE_PR),TITLE_DATE_PR_CHANGE)</f>
        <v>45827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2252"/>
      <c r="AC33" s="2252"/>
      <c r="AD33" s="2252"/>
      <c r="AE33" s="2252"/>
      <c r="AF33" s="327"/>
      <c r="AG33" s="2252" t="str">
        <f>IF(TITLE_NUMBER_PR_CHANGE="",IF(TITLE_NUMBER_PR="","",TITLE_NUMBER_PR),TITLE_NUMBER_PR_CHANGE)</f>
        <v>369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537</v>
      </c>
      <c r="W38" s="2366" t="s">
        <v>538</v>
      </c>
      <c r="X38" s="2366"/>
      <c r="Y38" s="2366"/>
      <c r="Z38" s="2366" t="s">
        <v>539</v>
      </c>
      <c r="AA38" s="2366"/>
      <c r="AB38" s="2366"/>
      <c r="AC38" s="2295" t="s">
        <v>437</v>
      </c>
      <c r="AD38" s="2314"/>
      <c r="AE38" s="2315"/>
      <c r="AF38" s="2279"/>
      <c r="AG38" s="2367" t="s">
        <v>537</v>
      </c>
      <c r="AH38" s="2366" t="s">
        <v>538</v>
      </c>
      <c r="AI38" s="2366"/>
      <c r="AJ38" s="2366"/>
      <c r="AK38" s="2366" t="s">
        <v>539</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543</v>
      </c>
      <c r="Y40" s="1984" t="s">
        <v>544</v>
      </c>
      <c r="Z40" s="2366"/>
      <c r="AA40" s="1984" t="s">
        <v>545</v>
      </c>
      <c r="AB40" s="1984" t="s">
        <v>546</v>
      </c>
      <c r="AC40" s="1490" t="s">
        <v>447</v>
      </c>
      <c r="AD40" s="2271" t="s">
        <v>448</v>
      </c>
      <c r="AE40" s="2272"/>
      <c r="AF40" s="2280"/>
      <c r="AG40" s="2367"/>
      <c r="AH40" s="2366"/>
      <c r="AI40" s="1984" t="s">
        <v>543</v>
      </c>
      <c r="AJ40" s="1984" t="s">
        <v>544</v>
      </c>
      <c r="AK40" s="2366"/>
      <c r="AL40" s="1984" t="s">
        <v>545</v>
      </c>
      <c r="AM40" s="1984" t="s">
        <v>546</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547</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547</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254</v>
      </c>
      <c r="B47" s="1364" t="s">
        <v>255</v>
      </c>
      <c r="C47" s="1364" t="s">
        <v>256</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547</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547</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547</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229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230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D02B7-DA4E-7CE9-7832-30B8F34E1BD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2265"/>
      <c r="AC28" s="2265"/>
      <c r="AD28" s="2265"/>
      <c r="AE28" s="2265"/>
      <c r="AF28" s="327"/>
      <c r="AG28" s="2265" t="str">
        <f>IF(TITLE_DATE_PR_CHANGE="",IF(TITLE_DATE_PR="","",TITLE_DATE_PR),TITLE_DATE_PR_CHANGE)</f>
        <v>45827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2252"/>
      <c r="AC29" s="2252"/>
      <c r="AD29" s="2252"/>
      <c r="AE29" s="2252"/>
      <c r="AF29" s="327"/>
      <c r="AG29" s="2252" t="str">
        <f>IF(TITLE_NUMBER_PR_CHANGE="",IF(TITLE_NUMBER_PR="","",TITLE_NUMBER_PR),TITLE_NUMBER_PR_CHANGE)</f>
        <v>369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2265"/>
      <c r="AC32" s="2265"/>
      <c r="AD32" s="2265"/>
      <c r="AE32" s="2265"/>
      <c r="AF32" s="327"/>
      <c r="AG32" s="2265" t="str">
        <f>IF(TITLE_DATE_PR_CHANGE="",IF(TITLE_DATE_PR="","",TITLE_DATE_PR),TITLE_DATE_PR_CHANGE)</f>
        <v>45827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2252"/>
      <c r="AC33" s="2252"/>
      <c r="AD33" s="2252"/>
      <c r="AE33" s="2252"/>
      <c r="AF33" s="327"/>
      <c r="AG33" s="2252" t="str">
        <f>IF(TITLE_NUMBER_PR_CHANGE="",IF(TITLE_NUMBER_PR="","",TITLE_NUMBER_PR),TITLE_NUMBER_PR_CHANGE)</f>
        <v>369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437</v>
      </c>
      <c r="AD38" s="2314"/>
      <c r="AE38" s="2315"/>
      <c r="AF38" s="2279"/>
      <c r="AG38" s="2367" t="s">
        <v>537</v>
      </c>
      <c r="AH38" s="2366" t="s">
        <v>538</v>
      </c>
      <c r="AI38" s="2366"/>
      <c r="AJ38" s="2366"/>
      <c r="AK38" s="2366" t="s">
        <v>539</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543</v>
      </c>
      <c r="Y40" s="1984" t="s">
        <v>544</v>
      </c>
      <c r="Z40" s="2366"/>
      <c r="AA40" s="1984" t="s">
        <v>545</v>
      </c>
      <c r="AB40" s="1984" t="s">
        <v>546</v>
      </c>
      <c r="AC40" s="1490" t="s">
        <v>447</v>
      </c>
      <c r="AD40" s="2271" t="s">
        <v>448</v>
      </c>
      <c r="AE40" s="2272"/>
      <c r="AF40" s="2280"/>
      <c r="AG40" s="2367"/>
      <c r="AH40" s="2366"/>
      <c r="AI40" s="1984" t="s">
        <v>543</v>
      </c>
      <c r="AJ40" s="1984" t="s">
        <v>544</v>
      </c>
      <c r="AK40" s="2366"/>
      <c r="AL40" s="1984" t="s">
        <v>545</v>
      </c>
      <c r="AM40" s="1984" t="s">
        <v>546</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548</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548</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259</v>
      </c>
      <c r="B47" s="1364" t="s">
        <v>260</v>
      </c>
      <c r="C47" s="1364" t="s">
        <v>261</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548</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548</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548</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229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230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F9DAD-0D42-648A-0AFA-8B6B60EBD3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511</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"РСО "Универсал"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45827</v>
      </c>
      <c r="W32" s="2265"/>
      <c r="X32" s="2265"/>
      <c r="Y32" s="2265"/>
      <c r="Z32" s="2265"/>
      <c r="AA32" s="2265"/>
      <c r="AB32" s="2265"/>
      <c r="AC32" s="327"/>
      <c r="AD32" s="2265" t="str">
        <f>IF(TITLE_DATE_PR_CHANGE="",IF(TITLE_DATE_PR="","",TITLE_DATE_PR),TITLE_DATE_PR_CHANGE)</f>
        <v>45827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369</v>
      </c>
      <c r="W33" s="2252"/>
      <c r="X33" s="2252"/>
      <c r="Y33" s="2252"/>
      <c r="Z33" s="2252"/>
      <c r="AA33" s="2252"/>
      <c r="AB33" s="2252"/>
      <c r="AC33" s="327"/>
      <c r="AD33" s="2252" t="str">
        <f>IF(TITLE_NUMBER_PR_CHANGE="",IF(TITLE_NUMBER_PR="","",TITLE_NUMBER_PR),TITLE_NUMBER_PR_CHANGE)</f>
        <v>369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45827</v>
      </c>
      <c r="W36" s="2265"/>
      <c r="X36" s="2265"/>
      <c r="Y36" s="2265"/>
      <c r="Z36" s="2265"/>
      <c r="AA36" s="2265"/>
      <c r="AB36" s="2265"/>
      <c r="AC36" s="327"/>
      <c r="AD36" s="2265" t="str">
        <f>IF(TITLE_DATE_PR_CHANGE="",IF(TITLE_DATE_PR="","",TITLE_DATE_PR),TITLE_DATE_PR_CHANGE)</f>
        <v>45827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369</v>
      </c>
      <c r="W37" s="2252"/>
      <c r="X37" s="2252"/>
      <c r="Y37" s="2252"/>
      <c r="Z37" s="2252"/>
      <c r="AA37" s="2252"/>
      <c r="AB37" s="2252"/>
      <c r="AC37" s="327"/>
      <c r="AD37" s="2252" t="str">
        <f>IF(TITLE_NUMBER_PR_CHANGE="",IF(TITLE_NUMBER_PR="","",TITLE_NUMBER_PR),TITLE_NUMBER_PR_CHANGE)</f>
        <v>369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512</v>
      </c>
      <c r="U41" s="302"/>
      <c r="V41" s="2275" t="s">
        <v>430</v>
      </c>
      <c r="W41" s="2276"/>
      <c r="X41" s="2276"/>
      <c r="Y41" s="2276"/>
      <c r="Z41" s="2276"/>
      <c r="AA41" s="2276"/>
      <c r="AB41" s="2277"/>
      <c r="AC41" s="2278" t="s">
        <v>431</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549</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5EA9A-4C33-8661-1928-D9EFC7EC761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ООО "РСО "Универсал"</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88</v>
      </c>
      <c r="F29" s="1654" t="s">
        <v>305</v>
      </c>
      <c r="G29" s="1654" t="s">
        <v>571</v>
      </c>
      <c r="H29" s="1654" t="s">
        <v>306</v>
      </c>
      <c r="I29" s="1654" t="s">
        <v>306</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557</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557</v>
      </c>
      <c r="H32" s="558"/>
      <c r="I32" s="558"/>
      <c r="J32" s="290" t="str">
        <f>FHD_NOTE_P_3</f>
        <v/>
      </c>
      <c r="K32" s="1637" t="str">
        <f>IF((LEN(E32)-LEN(SUBSTITUTE(E32,".","")))/LEN(".")=1,"p","")</f>
        <v>p</v>
      </c>
      <c r="AF32" s="1632">
        <v>11</v>
      </c>
    </row>
    <row customHeight="1" ht="11.25" hidden="1">
      <c r="A33" s="2372" t="s">
        <v>573</v>
      </c>
      <c r="D33" s="1639"/>
      <c r="E33" s="547" t="str">
        <f>FHD_NUM_P_4</f>
        <v/>
      </c>
      <c r="F33" s="1525" t="str">
        <f>FHD_P_4</f>
        <v/>
      </c>
      <c r="G33" s="1879" t="s">
        <v>557</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578</v>
      </c>
      <c r="C47" s="1637"/>
      <c r="D47" s="576"/>
      <c r="E47" s="547" t="str">
        <f>FHD_NUM_P_11</f>
        <v/>
      </c>
      <c r="F47" s="1525" t="str">
        <f>FHD_P_11</f>
        <v/>
      </c>
      <c r="G47" s="1879" t="s">
        <v>557</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579</v>
      </c>
      <c r="C48" s="1637"/>
      <c r="D48" s="1639"/>
      <c r="E48" s="547" t="str">
        <f>FHD_NUM_P_12</f>
        <v>2.3</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557</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581</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557</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583</v>
      </c>
      <c r="C72" s="1637"/>
      <c r="D72" s="1639"/>
      <c r="E72" s="547" t="str">
        <f>FHD_NUM_P_34</f>
        <v/>
      </c>
      <c r="F72" s="1881" t="str">
        <f>FHD_P_34</f>
        <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584</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585</v>
      </c>
      <c r="C82" s="736"/>
      <c r="D82" s="734"/>
      <c r="E82" s="547" t="str">
        <f>FHD_NUM_P_44</f>
        <v>7</v>
      </c>
      <c r="F82" s="1881" t="str">
        <f>FHD_P_44</f>
        <v>Объём поднятой воды</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586</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hidden="1">
      <c r="A99" s="2372" t="s">
        <v>590</v>
      </c>
      <c r="C99" s="1637"/>
      <c r="D99" s="1639"/>
      <c r="E99" s="547" t="str">
        <f>FHD_NUM_P_61</f>
        <v/>
      </c>
      <c r="F99" s="1881" t="str">
        <f>FHD_P_61</f>
        <v/>
      </c>
      <c r="G99" s="1879" t="s">
        <v>561</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591</v>
      </c>
      <c r="G101" s="573"/>
      <c r="H101" s="574"/>
      <c r="I101" s="574"/>
      <c r="J101" s="1005" t="s">
        <v>592</v>
      </c>
      <c r="K101" s="544"/>
      <c r="AF101" s="1632">
        <v>0</v>
      </c>
    </row>
    <row s="1367" customFormat="1" customHeight="1" ht="18.75" hidden="1">
      <c r="A102" s="2372"/>
      <c r="C102" s="1637"/>
      <c r="D102" s="1639"/>
      <c r="E102" s="547" t="str">
        <f>FHD_NUM_P_62</f>
        <v/>
      </c>
      <c r="F102" s="1881" t="str">
        <f>FHD_P_62</f>
        <v/>
      </c>
      <c r="G102" s="1878" t="s">
        <v>561</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588</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593</v>
      </c>
      <c r="D104" s="1639"/>
      <c r="E104" s="547" t="str">
        <f>FHD_NUM_P_64</f>
        <v/>
      </c>
      <c r="F104" s="1881" t="str">
        <f>FHD_P_64</f>
        <v/>
      </c>
      <c r="G104" s="1878" t="s">
        <v>588</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588</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hidden="1">
      <c r="A113" s="990" t="s">
        <v>596</v>
      </c>
      <c r="D113" s="1639"/>
      <c r="E113" s="547" t="str">
        <f>FHD_NUM_P_73</f>
        <v/>
      </c>
      <c r="F113" s="1881" t="str">
        <f>FHD_P_73</f>
        <v/>
      </c>
      <c r="G113" s="971" t="s">
        <v>595</v>
      </c>
      <c r="H113" s="969"/>
      <c r="I113" s="969"/>
      <c r="J113" s="290" t="str">
        <f>FHD_NOTE_P_73</f>
        <v/>
      </c>
      <c r="K113" s="544"/>
      <c r="AF113" s="1632">
        <v>0</v>
      </c>
    </row>
    <row customHeight="1" ht="33.75">
      <c r="A114" s="990" t="s">
        <v>597</v>
      </c>
      <c r="D114" s="1639"/>
      <c r="E114" s="547" t="str">
        <f>FHD_NUM_P_74</f>
        <v>13</v>
      </c>
      <c r="F114" s="1881" t="str">
        <f>FHD_P_74</f>
        <v>Удельный расход электрической энергии на подачу воды в сеть</v>
      </c>
      <c r="G114" s="1877" t="s">
        <v>598</v>
      </c>
      <c r="H114" s="578"/>
      <c r="I114" s="578"/>
      <c r="J114" s="290" t="str">
        <f>FHD_NOTE_P_74</f>
        <v/>
      </c>
      <c r="K114" s="544"/>
      <c r="AF114" s="1632">
        <v>0</v>
      </c>
    </row>
    <row s="1636" customFormat="1" customHeight="1" ht="18.75">
      <c r="A115" s="2374" t="s">
        <v>599</v>
      </c>
      <c r="B115" s="911"/>
      <c r="C115" s="736"/>
      <c r="D115" s="734"/>
      <c r="E115" s="547" t="str">
        <f>FHD_NUM_P_75</f>
        <v>14</v>
      </c>
      <c r="F115" s="1881" t="str">
        <f>FHD_P_75</f>
        <v>Расход воды на собственные нужды, в том числе:</v>
      </c>
      <c r="G115" s="1877" t="s">
        <v>563</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563</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563</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602</v>
      </c>
      <c r="D120" s="1639"/>
      <c r="E120" s="547" t="str">
        <f>FHD_NUM_P_78</f>
        <v/>
      </c>
      <c r="F120" s="1881" t="str">
        <f>FHD_P_78</f>
        <v/>
      </c>
      <c r="G120" s="1878" t="s">
        <v>565</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591</v>
      </c>
      <c r="G122" s="573"/>
      <c r="H122" s="574"/>
      <c r="I122" s="574"/>
      <c r="J122" s="1005" t="s">
        <v>603</v>
      </c>
      <c r="K122" s="544"/>
      <c r="AF122" s="1632">
        <v>0</v>
      </c>
    </row>
    <row customHeight="1" ht="22.5" hidden="1">
      <c r="A123" s="2372"/>
      <c r="D123" s="1639"/>
      <c r="E123" s="547" t="str">
        <f>FHD_NUM_P_79</f>
        <v/>
      </c>
      <c r="F123" s="1881" t="str">
        <f>FHD_P_79</f>
        <v/>
      </c>
      <c r="G123" s="1879" t="s">
        <v>567</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591</v>
      </c>
      <c r="G125" s="573"/>
      <c r="H125" s="574"/>
      <c r="I125" s="574"/>
      <c r="J125" s="1005" t="s">
        <v>604</v>
      </c>
      <c r="K125" s="544"/>
      <c r="AF125" s="1632">
        <v>0</v>
      </c>
    </row>
    <row customHeight="1" ht="22.5" hidden="1">
      <c r="A126" s="2372"/>
      <c r="D126" s="1639"/>
      <c r="E126" s="547" t="str">
        <f>FHD_NUM_P_80</f>
        <v/>
      </c>
      <c r="F126" s="1881" t="str">
        <f>FHD_P_80</f>
        <v/>
      </c>
      <c r="G126" s="1879" t="s">
        <v>605</v>
      </c>
      <c r="H126" s="558"/>
      <c r="I126" s="558"/>
      <c r="J126" s="290" t="str">
        <f>FHD_NOTE_P_80</f>
        <v/>
      </c>
      <c r="K126" s="544"/>
      <c r="AF126" s="1632">
        <v>0</v>
      </c>
    </row>
    <row customHeight="1" ht="18.75" hidden="1">
      <c r="A127" s="2372"/>
      <c r="D127" s="1639"/>
      <c r="E127" s="547" t="str">
        <f>FHD_NUM_P_81</f>
        <v/>
      </c>
      <c r="F127" s="1881" t="str">
        <f>FHD_P_81</f>
        <v/>
      </c>
      <c r="G127" s="1879" t="s">
        <v>606</v>
      </c>
      <c r="H127" s="558"/>
      <c r="I127" s="558"/>
      <c r="J127" s="290" t="str">
        <f>FHD_NOTE_P_81</f>
        <v/>
      </c>
      <c r="K127" s="544"/>
      <c r="AF127" s="1632">
        <v>0</v>
      </c>
    </row>
    <row customHeight="1" ht="18.75" hidden="1">
      <c r="A128" s="2372"/>
      <c r="C128" s="1637" t="s">
        <v>593</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593</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593</v>
      </c>
      <c r="D130" s="1639"/>
      <c r="E130" s="547" t="str">
        <f>FHD_NUM_P_84</f>
        <v/>
      </c>
      <c r="F130" s="1525" t="str">
        <f>FHD_P_84</f>
        <v/>
      </c>
      <c r="G130" s="1879" t="s">
        <v>309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622C3-76FE-3A37-AF9E-E43017C62F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"РСО "Универсал"</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607</v>
      </c>
      <c r="K10" s="522" t="s">
        <v>608</v>
      </c>
      <c r="L10" s="2128" t="s">
        <v>88</v>
      </c>
      <c r="M10" s="2128"/>
      <c r="N10" s="522" t="s">
        <v>609</v>
      </c>
      <c r="O10" s="522" t="s">
        <v>610</v>
      </c>
      <c r="P10" s="522" t="s">
        <v>611</v>
      </c>
      <c r="Q10" s="522" t="s">
        <v>612</v>
      </c>
      <c r="R10" s="522" t="s">
        <v>613</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E9B1C-13A8-496A-EE76-680F66EDAEE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ООО "РСО "Универсал"</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625</v>
      </c>
      <c r="I10" s="712"/>
      <c r="J10" s="2368" t="s">
        <v>105</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303</v>
      </c>
      <c r="J13" s="2371"/>
      <c r="K13" s="2371"/>
      <c r="L13" s="2028"/>
      <c r="M13" s="2068"/>
      <c r="O13" s="2128"/>
      <c r="AK13" s="1632">
        <v>11</v>
      </c>
    </row>
    <row customHeight="1" ht="24">
      <c r="I14" s="2021" t="s">
        <v>88</v>
      </c>
      <c r="J14" s="2021" t="s">
        <v>305</v>
      </c>
      <c r="K14" s="2021" t="s">
        <v>571</v>
      </c>
      <c r="L14" s="2061" t="s">
        <v>306</v>
      </c>
      <c r="M14" s="2062" t="s">
        <v>306</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309</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309</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683FA-0953-57CD-F19E-266075B2312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498</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ООО "РСО "Универсал"</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623</v>
      </c>
      <c r="F9" s="2052" t="s">
        <v>629</v>
      </c>
      <c r="H9" s="377"/>
      <c r="I9" s="2026" t="s">
        <v>88</v>
      </c>
      <c r="J9" s="2027" t="s">
        <v>305</v>
      </c>
      <c r="K9" s="2065" t="s">
        <v>571</v>
      </c>
      <c r="L9" s="2066" t="s">
        <v>306</v>
      </c>
      <c r="M9" s="2390"/>
      <c r="W9" s="1632">
        <v>34</v>
      </c>
    </row>
    <row customHeight="1" ht="35.699999999999996">
      <c r="B10" s="2054" t="s">
        <v>695</v>
      </c>
      <c r="C10" s="2054" t="s">
        <v>696</v>
      </c>
      <c r="D10" s="2053" t="s">
        <v>632</v>
      </c>
      <c r="E10" s="2057" t="s">
        <v>633</v>
      </c>
      <c r="F10" s="2057" t="s">
        <v>633</v>
      </c>
      <c r="H10" s="377"/>
      <c r="I10" s="2025" t="s">
        <v>109</v>
      </c>
      <c r="J10" s="1887" t="s">
        <v>697</v>
      </c>
      <c r="K10" s="2019" t="s">
        <v>309</v>
      </c>
      <c r="L10" s="819"/>
      <c r="M10" s="298" t="s">
        <v>698</v>
      </c>
      <c r="W10" s="1632">
        <v>34</v>
      </c>
    </row>
    <row customHeight="1" ht="50.25">
      <c r="B11" s="2054" t="s">
        <v>699</v>
      </c>
      <c r="C11" s="2054" t="s">
        <v>700</v>
      </c>
      <c r="D11" s="2053" t="s">
        <v>632</v>
      </c>
      <c r="E11" s="2057" t="s">
        <v>633</v>
      </c>
      <c r="F11" s="2057" t="s">
        <v>633</v>
      </c>
      <c r="H11" s="377"/>
      <c r="I11" s="2025" t="s">
        <v>110</v>
      </c>
      <c r="J11" s="1887" t="s">
        <v>701</v>
      </c>
      <c r="K11" s="2019" t="s">
        <v>309</v>
      </c>
      <c r="L11" s="819"/>
      <c r="M11" s="298" t="s">
        <v>698</v>
      </c>
      <c r="W11" s="1632">
        <v>48</v>
      </c>
    </row>
    <row customHeight="1" ht="48.29999999999999">
      <c r="B12" s="2054" t="s">
        <v>702</v>
      </c>
      <c r="C12" s="2054" t="s">
        <v>703</v>
      </c>
      <c r="D12" s="2053" t="s">
        <v>632</v>
      </c>
      <c r="E12" s="2057" t="s">
        <v>633</v>
      </c>
      <c r="F12" s="2057" t="s">
        <v>633</v>
      </c>
      <c r="H12" s="1689"/>
      <c r="I12" s="2025" t="s">
        <v>90</v>
      </c>
      <c r="J12" s="2032" t="s">
        <v>704</v>
      </c>
      <c r="K12" s="2019" t="s">
        <v>309</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73605-43D6-8683-E38E-0B4A836AB98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ООО "РСО "Универсал"</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88</v>
      </c>
      <c r="F14" s="1635" t="s">
        <v>305</v>
      </c>
      <c r="G14" s="1635" t="s">
        <v>571</v>
      </c>
      <c r="H14" s="1635" t="s">
        <v>306</v>
      </c>
      <c r="I14" s="1635" t="s">
        <v>306</v>
      </c>
      <c r="J14" s="2128"/>
      <c r="AF14" s="1632">
        <v>23</v>
      </c>
    </row>
    <row customHeight="1" ht="19.95">
      <c r="D15" s="1639"/>
      <c r="E15" s="1631" t="s">
        <v>109</v>
      </c>
      <c r="F15" s="708" t="s">
        <v>709</v>
      </c>
      <c r="G15" s="1647" t="s">
        <v>557</v>
      </c>
      <c r="H15" s="558"/>
      <c r="I15" s="558"/>
      <c r="J15" s="290" t="s">
        <v>710</v>
      </c>
      <c r="K15" s="544" t="s">
        <v>635</v>
      </c>
      <c r="AF15" s="1632">
        <v>19</v>
      </c>
    </row>
    <row customHeight="1" ht="35.699999999999996">
      <c r="D16" s="1639"/>
      <c r="E16" s="1631" t="s">
        <v>110</v>
      </c>
      <c r="F16" s="708" t="s">
        <v>711</v>
      </c>
      <c r="G16" s="1647" t="s">
        <v>557</v>
      </c>
      <c r="H16" s="559">
        <f>SUM(H17,H20:H32)</f>
        <v>0</v>
      </c>
      <c r="I16" s="559">
        <f>SUM(I17,I20,I23,I26,I29:I32)</f>
        <v>0</v>
      </c>
      <c r="J16" s="290" t="s">
        <v>712</v>
      </c>
      <c r="K16" s="544" t="s">
        <v>635</v>
      </c>
      <c r="AF16" s="1632">
        <v>34</v>
      </c>
    </row>
    <row customHeight="1" ht="19.95">
      <c r="D17" s="1639"/>
      <c r="E17" s="1665" t="s">
        <v>713</v>
      </c>
      <c r="F17" s="955" t="s">
        <v>714</v>
      </c>
      <c r="G17" s="1644" t="s">
        <v>557</v>
      </c>
      <c r="H17" s="558"/>
      <c r="I17" s="558"/>
      <c r="J17" s="290" t="s">
        <v>715</v>
      </c>
      <c r="K17" s="544"/>
      <c r="AF17" s="1632">
        <v>19</v>
      </c>
    </row>
    <row customHeight="1" ht="24">
      <c r="D18" s="1639"/>
      <c r="E18" s="1665" t="s">
        <v>716</v>
      </c>
      <c r="F18" s="1651" t="s">
        <v>717</v>
      </c>
      <c r="G18" s="1644" t="s">
        <v>557</v>
      </c>
      <c r="H18" s="558"/>
      <c r="I18" s="558"/>
      <c r="J18" s="290" t="s">
        <v>718</v>
      </c>
      <c r="K18" s="544"/>
      <c r="AF18" s="1632">
        <v>23</v>
      </c>
    </row>
    <row customHeight="1" ht="35.699999999999996">
      <c r="D19" s="1639"/>
      <c r="E19" s="1665" t="s">
        <v>719</v>
      </c>
      <c r="F19" s="1651" t="s">
        <v>720</v>
      </c>
      <c r="G19" s="1644" t="s">
        <v>557</v>
      </c>
      <c r="H19" s="558"/>
      <c r="I19" s="558"/>
      <c r="J19" s="290"/>
      <c r="K19" s="544"/>
      <c r="AF19" s="1632">
        <v>34</v>
      </c>
    </row>
    <row customHeight="1" ht="19.95">
      <c r="D20" s="1639"/>
      <c r="E20" s="1665" t="s">
        <v>310</v>
      </c>
      <c r="F20" s="955" t="s">
        <v>721</v>
      </c>
      <c r="G20" s="1644" t="s">
        <v>557</v>
      </c>
      <c r="H20" s="558"/>
      <c r="I20" s="558"/>
      <c r="J20" s="290" t="s">
        <v>722</v>
      </c>
      <c r="K20" s="544"/>
      <c r="AF20" s="1632">
        <v>19</v>
      </c>
    </row>
    <row customHeight="1" ht="19.95">
      <c r="D21" s="1639"/>
      <c r="E21" s="1665" t="s">
        <v>723</v>
      </c>
      <c r="F21" s="1651" t="s">
        <v>724</v>
      </c>
      <c r="G21" s="1644" t="s">
        <v>557</v>
      </c>
      <c r="H21" s="558"/>
      <c r="I21" s="558"/>
      <c r="J21" s="290"/>
      <c r="K21" s="544"/>
      <c r="AF21" s="1632">
        <v>19</v>
      </c>
    </row>
    <row customHeight="1" ht="19.95">
      <c r="D22" s="1639"/>
      <c r="E22" s="1665" t="s">
        <v>725</v>
      </c>
      <c r="F22" s="1651" t="s">
        <v>726</v>
      </c>
      <c r="G22" s="1644" t="s">
        <v>557</v>
      </c>
      <c r="H22" s="558"/>
      <c r="I22" s="558"/>
      <c r="J22" s="290"/>
      <c r="K22" s="544"/>
      <c r="AF22" s="1632">
        <v>19</v>
      </c>
    </row>
    <row customHeight="1" ht="24">
      <c r="D23" s="1639"/>
      <c r="E23" s="1665" t="s">
        <v>313</v>
      </c>
      <c r="F23" s="955" t="s">
        <v>727</v>
      </c>
      <c r="G23" s="1644" t="s">
        <v>557</v>
      </c>
      <c r="H23" s="558"/>
      <c r="I23" s="558"/>
      <c r="J23" s="290" t="s">
        <v>728</v>
      </c>
      <c r="K23" s="544"/>
      <c r="AF23" s="1632">
        <v>23</v>
      </c>
    </row>
    <row customHeight="1" ht="19.95">
      <c r="D24" s="1639"/>
      <c r="E24" s="1665" t="s">
        <v>729</v>
      </c>
      <c r="F24" s="1651" t="s">
        <v>730</v>
      </c>
      <c r="G24" s="1644" t="s">
        <v>557</v>
      </c>
      <c r="H24" s="558"/>
      <c r="I24" s="558"/>
      <c r="J24" s="290"/>
      <c r="K24" s="544"/>
      <c r="AF24" s="1632">
        <v>19</v>
      </c>
    </row>
    <row customHeight="1" ht="35.699999999999996">
      <c r="D25" s="1639"/>
      <c r="E25" s="1665" t="s">
        <v>731</v>
      </c>
      <c r="F25" s="1651" t="s">
        <v>732</v>
      </c>
      <c r="G25" s="1644" t="s">
        <v>557</v>
      </c>
      <c r="H25" s="558"/>
      <c r="I25" s="558"/>
      <c r="J25" s="290"/>
      <c r="K25" s="544"/>
      <c r="AF25" s="1632">
        <v>34</v>
      </c>
    </row>
    <row customHeight="1" ht="24">
      <c r="D26" s="1639"/>
      <c r="E26" s="1665" t="s">
        <v>733</v>
      </c>
      <c r="F26" s="955" t="s">
        <v>734</v>
      </c>
      <c r="G26" s="1644" t="s">
        <v>557</v>
      </c>
      <c r="H26" s="558"/>
      <c r="I26" s="558"/>
      <c r="J26" s="290" t="s">
        <v>735</v>
      </c>
      <c r="K26" s="544"/>
      <c r="AF26" s="1632">
        <v>23</v>
      </c>
    </row>
    <row customHeight="1" ht="19.95">
      <c r="D27" s="1639"/>
      <c r="E27" s="1676" t="s">
        <v>736</v>
      </c>
      <c r="F27" s="1651" t="s">
        <v>737</v>
      </c>
      <c r="G27" s="1655" t="s">
        <v>557</v>
      </c>
      <c r="H27" s="1677"/>
      <c r="I27" s="1677"/>
      <c r="J27" s="290"/>
      <c r="K27" s="544"/>
      <c r="AF27" s="1632">
        <v>19</v>
      </c>
    </row>
    <row customHeight="1" ht="19.95">
      <c r="D28" s="1639"/>
      <c r="E28" s="1676" t="s">
        <v>738</v>
      </c>
      <c r="F28" s="1651" t="s">
        <v>739</v>
      </c>
      <c r="G28" s="1655" t="s">
        <v>557</v>
      </c>
      <c r="H28" s="1677"/>
      <c r="I28" s="1677"/>
      <c r="J28" s="290"/>
      <c r="K28" s="544"/>
      <c r="AF28" s="1632">
        <v>19</v>
      </c>
    </row>
    <row customHeight="1" ht="19.95">
      <c r="D29" s="1639"/>
      <c r="E29" s="1676" t="s">
        <v>740</v>
      </c>
      <c r="F29" s="955" t="s">
        <v>741</v>
      </c>
      <c r="G29" s="1655" t="s">
        <v>557</v>
      </c>
      <c r="H29" s="1677"/>
      <c r="I29" s="1677"/>
      <c r="J29" s="290"/>
      <c r="K29" s="544"/>
      <c r="AF29" s="1632">
        <v>19</v>
      </c>
    </row>
    <row customHeight="1" ht="19.95">
      <c r="D30" s="1639"/>
      <c r="E30" s="1676" t="s">
        <v>742</v>
      </c>
      <c r="F30" s="955" t="s">
        <v>743</v>
      </c>
      <c r="G30" s="1655" t="s">
        <v>557</v>
      </c>
      <c r="H30" s="1677"/>
      <c r="I30" s="1677"/>
      <c r="J30" s="290"/>
      <c r="K30" s="544"/>
      <c r="AF30" s="1632">
        <v>19</v>
      </c>
    </row>
    <row customHeight="1" ht="19.95">
      <c r="D31" s="1639"/>
      <c r="E31" s="1676" t="s">
        <v>744</v>
      </c>
      <c r="F31" s="955" t="s">
        <v>745</v>
      </c>
      <c r="G31" s="1655" t="s">
        <v>557</v>
      </c>
      <c r="H31" s="1677"/>
      <c r="I31" s="1677"/>
      <c r="J31" s="290"/>
      <c r="K31" s="544"/>
      <c r="AF31" s="1632">
        <v>19</v>
      </c>
    </row>
    <row s="1367" customFormat="1" customHeight="1" ht="35.699999999999996">
      <c r="A32" s="988"/>
      <c r="C32" s="1637"/>
      <c r="D32" s="1639"/>
      <c r="E32" s="1676" t="s">
        <v>746</v>
      </c>
      <c r="F32" s="955" t="s">
        <v>747</v>
      </c>
      <c r="G32" s="1645" t="s">
        <v>557</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557</v>
      </c>
      <c r="H35" s="1677"/>
      <c r="I35" s="1677"/>
      <c r="J35" s="290" t="s">
        <v>752</v>
      </c>
      <c r="K35" s="544"/>
      <c r="AF35" s="1632">
        <v>57</v>
      </c>
    </row>
    <row s="1367" customFormat="1" customHeight="1" ht="24">
      <c r="A36" s="990" t="s">
        <v>583</v>
      </c>
      <c r="C36" s="1637"/>
      <c r="D36" s="1639"/>
      <c r="E36" s="1665" t="s">
        <v>90</v>
      </c>
      <c r="F36" s="708" t="s">
        <v>753</v>
      </c>
      <c r="G36" s="1644" t="s">
        <v>557</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557</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557</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557</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557</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557</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111</v>
      </c>
      <c r="F43" s="708" t="s">
        <v>634</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73162-1919-2457-BCCC-049017F7926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ООО "РСО "Универсал"</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88</v>
      </c>
      <c r="F14" s="1661" t="s">
        <v>305</v>
      </c>
      <c r="G14" s="1661" t="s">
        <v>571</v>
      </c>
      <c r="H14" s="1661" t="s">
        <v>306</v>
      </c>
      <c r="I14" s="1661" t="s">
        <v>306</v>
      </c>
      <c r="J14" s="2128"/>
      <c r="AF14" s="1632">
        <v>23</v>
      </c>
    </row>
    <row customHeight="1" ht="19.95">
      <c r="D15" s="1639"/>
      <c r="E15" s="1631" t="s">
        <v>109</v>
      </c>
      <c r="F15" s="708" t="s">
        <v>780</v>
      </c>
      <c r="G15" s="1658" t="s">
        <v>557</v>
      </c>
      <c r="H15" s="558"/>
      <c r="I15" s="558"/>
      <c r="J15" s="290" t="s">
        <v>781</v>
      </c>
      <c r="K15" s="544" t="s">
        <v>635</v>
      </c>
      <c r="AF15" s="1632">
        <v>19</v>
      </c>
    </row>
    <row customHeight="1" ht="24">
      <c r="D16" s="1639"/>
      <c r="E16" s="1631" t="s">
        <v>110</v>
      </c>
      <c r="F16" s="1666" t="s">
        <v>782</v>
      </c>
      <c r="G16" s="1658" t="s">
        <v>557</v>
      </c>
      <c r="H16" s="559">
        <f>SUM(H17,H20:H27)</f>
        <v>0</v>
      </c>
      <c r="I16" s="559">
        <f>SUM(I17,I20:I27)</f>
        <v>0</v>
      </c>
      <c r="J16" s="290" t="s">
        <v>783</v>
      </c>
      <c r="K16" s="544" t="s">
        <v>635</v>
      </c>
      <c r="AF16" s="1632">
        <v>23</v>
      </c>
    </row>
    <row customHeight="1" ht="35.699999999999996">
      <c r="D17" s="1639"/>
      <c r="E17" s="1665" t="s">
        <v>713</v>
      </c>
      <c r="F17" s="1668" t="s">
        <v>784</v>
      </c>
      <c r="G17" s="1655" t="s">
        <v>557</v>
      </c>
      <c r="H17" s="558"/>
      <c r="I17" s="558"/>
      <c r="J17" s="290" t="s">
        <v>785</v>
      </c>
      <c r="K17" s="544"/>
      <c r="AF17" s="1632">
        <v>34</v>
      </c>
    </row>
    <row customHeight="1" ht="19.95">
      <c r="D18" s="1639"/>
      <c r="E18" s="1665" t="s">
        <v>716</v>
      </c>
      <c r="F18" s="1669" t="s">
        <v>786</v>
      </c>
      <c r="G18" s="1655" t="s">
        <v>557</v>
      </c>
      <c r="H18" s="558"/>
      <c r="I18" s="558"/>
      <c r="J18" s="290"/>
      <c r="K18" s="544"/>
      <c r="AF18" s="1632">
        <v>19</v>
      </c>
    </row>
    <row customHeight="1" ht="24">
      <c r="D19" s="1639"/>
      <c r="E19" s="1665" t="s">
        <v>719</v>
      </c>
      <c r="F19" s="1669" t="s">
        <v>787</v>
      </c>
      <c r="G19" s="1655" t="s">
        <v>557</v>
      </c>
      <c r="H19" s="558"/>
      <c r="I19" s="558"/>
      <c r="J19" s="290"/>
      <c r="K19" s="544"/>
      <c r="AF19" s="1632">
        <v>23</v>
      </c>
    </row>
    <row customHeight="1" ht="35.699999999999996">
      <c r="D20" s="1639"/>
      <c r="E20" s="1665" t="s">
        <v>310</v>
      </c>
      <c r="F20" s="1668" t="s">
        <v>788</v>
      </c>
      <c r="G20" s="1655" t="s">
        <v>557</v>
      </c>
      <c r="H20" s="558"/>
      <c r="I20" s="558"/>
      <c r="J20" s="290"/>
      <c r="K20" s="544"/>
      <c r="AF20" s="1632">
        <v>34</v>
      </c>
    </row>
    <row customHeight="1" ht="48.29999999999999">
      <c r="D21" s="1639"/>
      <c r="E21" s="1665" t="s">
        <v>313</v>
      </c>
      <c r="F21" s="1668" t="s">
        <v>789</v>
      </c>
      <c r="G21" s="1655" t="s">
        <v>557</v>
      </c>
      <c r="H21" s="558"/>
      <c r="I21" s="558"/>
      <c r="J21" s="290"/>
      <c r="K21" s="544"/>
      <c r="AF21" s="1632">
        <v>46</v>
      </c>
    </row>
    <row customHeight="1" ht="60">
      <c r="D22" s="1639"/>
      <c r="E22" s="1665" t="s">
        <v>733</v>
      </c>
      <c r="F22" s="1668" t="s">
        <v>790</v>
      </c>
      <c r="G22" s="1655" t="s">
        <v>557</v>
      </c>
      <c r="H22" s="558"/>
      <c r="I22" s="558"/>
      <c r="J22" s="290"/>
      <c r="K22" s="544"/>
      <c r="AF22" s="1632">
        <v>57</v>
      </c>
    </row>
    <row customHeight="1" ht="35.699999999999996">
      <c r="D23" s="1639"/>
      <c r="E23" s="1665" t="s">
        <v>740</v>
      </c>
      <c r="F23" s="1668" t="s">
        <v>791</v>
      </c>
      <c r="G23" s="1655" t="s">
        <v>557</v>
      </c>
      <c r="H23" s="558"/>
      <c r="I23" s="558"/>
      <c r="J23" s="290"/>
      <c r="K23" s="544"/>
      <c r="AF23" s="1632">
        <v>34</v>
      </c>
    </row>
    <row customHeight="1" ht="35.699999999999996">
      <c r="D24" s="1639"/>
      <c r="E24" s="1665" t="s">
        <v>742</v>
      </c>
      <c r="F24" s="1668" t="s">
        <v>792</v>
      </c>
      <c r="G24" s="1655" t="s">
        <v>557</v>
      </c>
      <c r="H24" s="558"/>
      <c r="I24" s="558"/>
      <c r="J24" s="290"/>
      <c r="K24" s="544"/>
      <c r="AF24" s="1632">
        <v>34</v>
      </c>
    </row>
    <row customHeight="1" ht="24">
      <c r="D25" s="1639"/>
      <c r="E25" s="1665" t="s">
        <v>744</v>
      </c>
      <c r="F25" s="1668" t="s">
        <v>793</v>
      </c>
      <c r="G25" s="1655" t="s">
        <v>557</v>
      </c>
      <c r="H25" s="558"/>
      <c r="I25" s="558"/>
      <c r="J25" s="290"/>
      <c r="K25" s="544"/>
      <c r="AF25" s="1632">
        <v>23</v>
      </c>
    </row>
    <row customHeight="1" ht="76.5">
      <c r="D26" s="1639"/>
      <c r="E26" s="1665" t="s">
        <v>746</v>
      </c>
      <c r="F26" s="1668" t="s">
        <v>794</v>
      </c>
      <c r="G26" s="1655" t="s">
        <v>557</v>
      </c>
      <c r="H26" s="558"/>
      <c r="I26" s="558"/>
      <c r="J26" s="290"/>
      <c r="K26" s="544"/>
      <c r="AF26" s="1632">
        <v>73</v>
      </c>
    </row>
    <row s="1367" customFormat="1" customHeight="1" ht="35.699999999999996">
      <c r="A27" s="988"/>
      <c r="C27" s="1637"/>
      <c r="D27" s="1639"/>
      <c r="E27" s="1630" t="s">
        <v>750</v>
      </c>
      <c r="F27" s="1629" t="s">
        <v>795</v>
      </c>
      <c r="G27" s="1656" t="s">
        <v>557</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557</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557</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557</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557</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111</v>
      </c>
      <c r="F35" s="1662" t="s">
        <v>634</v>
      </c>
      <c r="G35" s="1658" t="s">
        <v>309</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BFA42-8A31-61CD-455D-8246D873A8F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"РСО "Универсал"</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88</v>
      </c>
      <c r="E11" s="706" t="s">
        <v>811</v>
      </c>
      <c r="F11" s="706" t="s">
        <v>571</v>
      </c>
      <c r="G11" s="466" t="s">
        <v>306</v>
      </c>
      <c r="H11" s="466" t="s">
        <v>393</v>
      </c>
      <c r="I11" s="808" t="s">
        <v>306</v>
      </c>
      <c r="J11" s="809" t="s">
        <v>393</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hidden="1">
      <c r="A13" s="2393" t="s">
        <v>812</v>
      </c>
      <c r="D13" s="954" t="s">
        <v>109</v>
      </c>
      <c r="E13" s="280" t="s">
        <v>813</v>
      </c>
      <c r="F13" s="661" t="s">
        <v>814</v>
      </c>
      <c r="G13" s="558"/>
      <c r="H13" s="662"/>
      <c r="I13" s="558"/>
      <c r="J13" s="662"/>
      <c r="K13" s="290" t="s">
        <v>815</v>
      </c>
      <c r="L13" s="721"/>
      <c r="X13" s="506">
        <v>0</v>
      </c>
    </row>
    <row customHeight="1" ht="22.5" hidden="1">
      <c r="A14" s="2393"/>
      <c r="D14" s="540" t="s">
        <v>110</v>
      </c>
      <c r="E14" s="280" t="s">
        <v>816</v>
      </c>
      <c r="F14" s="661" t="s">
        <v>817</v>
      </c>
      <c r="G14" s="558"/>
      <c r="H14" s="663"/>
      <c r="I14" s="558"/>
      <c r="J14" s="663"/>
      <c r="K14" s="290" t="s">
        <v>818</v>
      </c>
      <c r="L14" s="721"/>
      <c r="X14" s="506">
        <v>0</v>
      </c>
    </row>
    <row s="1636" customFormat="1" customHeight="1" ht="78.75" hidden="1">
      <c r="A15" s="2393"/>
      <c r="B15" s="512"/>
      <c r="D15" s="954" t="s">
        <v>90</v>
      </c>
      <c r="E15" s="708" t="s">
        <v>819</v>
      </c>
      <c r="F15" s="951" t="s">
        <v>309</v>
      </c>
      <c r="G15" s="951" t="s">
        <v>309</v>
      </c>
      <c r="H15" s="107"/>
      <c r="I15" s="951" t="s">
        <v>309</v>
      </c>
      <c r="J15" s="107"/>
      <c r="K15" s="290" t="s">
        <v>820</v>
      </c>
      <c r="L15" s="721"/>
      <c r="X15" s="759">
        <v>0</v>
      </c>
    </row>
    <row s="1636" customFormat="1" customHeight="1" ht="22.5" hidden="1">
      <c r="A16" s="2393"/>
      <c r="B16" s="512"/>
      <c r="D16" s="954" t="s">
        <v>327</v>
      </c>
      <c r="E16" s="955" t="s">
        <v>821</v>
      </c>
      <c r="F16" s="951" t="s">
        <v>822</v>
      </c>
      <c r="G16" s="818"/>
      <c r="H16" s="107"/>
      <c r="I16" s="818"/>
      <c r="J16" s="107"/>
      <c r="K16" s="290"/>
      <c r="L16" s="721"/>
      <c r="X16" s="759">
        <v>0</v>
      </c>
    </row>
    <row s="1636" customFormat="1" customHeight="1" ht="22.5" hidden="1">
      <c r="A17" s="2393"/>
      <c r="B17" s="512"/>
      <c r="D17" s="954" t="s">
        <v>335</v>
      </c>
      <c r="E17" s="955" t="s">
        <v>823</v>
      </c>
      <c r="F17" s="951" t="s">
        <v>824</v>
      </c>
      <c r="G17" s="818"/>
      <c r="H17" s="107"/>
      <c r="I17" s="818"/>
      <c r="J17" s="107"/>
      <c r="K17" s="290"/>
      <c r="L17" s="721"/>
      <c r="X17" s="759">
        <v>0</v>
      </c>
    </row>
    <row s="1636" customFormat="1" customHeight="1" ht="33.75" hidden="1">
      <c r="A18" s="2393"/>
      <c r="B18" s="512"/>
      <c r="D18" s="954" t="s">
        <v>337</v>
      </c>
      <c r="E18" s="955" t="s">
        <v>825</v>
      </c>
      <c r="F18" s="951" t="s">
        <v>576</v>
      </c>
      <c r="G18" s="681"/>
      <c r="H18" s="107"/>
      <c r="I18" s="681"/>
      <c r="J18" s="107"/>
      <c r="K18" s="290"/>
      <c r="L18" s="721"/>
      <c r="X18" s="759">
        <v>0</v>
      </c>
    </row>
    <row customHeight="1" ht="101.25" hidden="1">
      <c r="A19" s="2393"/>
      <c r="D19" s="954" t="s">
        <v>91</v>
      </c>
      <c r="E19" s="280" t="s">
        <v>826</v>
      </c>
      <c r="F19" s="661" t="s">
        <v>551</v>
      </c>
      <c r="G19" s="664"/>
      <c r="H19" s="663"/>
      <c r="I19" s="956"/>
      <c r="J19" s="663"/>
      <c r="K19" s="290" t="s">
        <v>827</v>
      </c>
      <c r="L19" s="721"/>
      <c r="X19" s="506">
        <v>0</v>
      </c>
    </row>
    <row s="1636" customFormat="1" customHeight="1" ht="18.75" hidden="1">
      <c r="A20" s="2393"/>
      <c r="C20" s="957"/>
      <c r="D20" s="954" t="s">
        <v>758</v>
      </c>
      <c r="E20" s="955" t="s">
        <v>828</v>
      </c>
      <c r="F20" s="951" t="s">
        <v>309</v>
      </c>
      <c r="G20" s="951" t="s">
        <v>309</v>
      </c>
      <c r="H20" s="950" t="s">
        <v>309</v>
      </c>
      <c r="I20" s="951" t="s">
        <v>309</v>
      </c>
      <c r="J20" s="950" t="s">
        <v>309</v>
      </c>
      <c r="K20" s="949"/>
      <c r="L20" s="721"/>
      <c r="W20" s="676"/>
      <c r="X20" s="759">
        <v>0</v>
      </c>
    </row>
    <row s="1636" customFormat="1" customHeight="1" ht="33.75" hidden="1">
      <c r="A21" s="2393"/>
      <c r="C21" s="957"/>
      <c r="D21" s="954" t="s">
        <v>761</v>
      </c>
      <c r="E21" s="577" t="s">
        <v>829</v>
      </c>
      <c r="F21" s="951" t="s">
        <v>830</v>
      </c>
      <c r="G21" s="681"/>
      <c r="H21" s="107"/>
      <c r="I21" s="681"/>
      <c r="J21" s="107"/>
      <c r="K21" s="949"/>
      <c r="L21" s="721"/>
      <c r="W21" s="676"/>
      <c r="X21" s="759">
        <v>0</v>
      </c>
    </row>
    <row s="1636" customFormat="1" customHeight="1" ht="33.75" hidden="1">
      <c r="A22" s="2393"/>
      <c r="C22" s="957"/>
      <c r="D22" s="954" t="s">
        <v>764</v>
      </c>
      <c r="E22" s="577" t="s">
        <v>831</v>
      </c>
      <c r="F22" s="951" t="s">
        <v>832</v>
      </c>
      <c r="G22" s="681"/>
      <c r="H22" s="107"/>
      <c r="I22" s="681"/>
      <c r="J22" s="107"/>
      <c r="K22" s="949"/>
      <c r="L22" s="721"/>
      <c r="W22" s="676"/>
      <c r="X22" s="759">
        <v>0</v>
      </c>
    </row>
    <row s="1636" customFormat="1" customHeight="1" ht="22.5" hidden="1">
      <c r="A23" s="2393"/>
      <c r="C23" s="957"/>
      <c r="D23" s="954" t="s">
        <v>800</v>
      </c>
      <c r="E23" s="955" t="s">
        <v>833</v>
      </c>
      <c r="F23" s="951" t="s">
        <v>309</v>
      </c>
      <c r="G23" s="951" t="s">
        <v>309</v>
      </c>
      <c r="H23" s="950" t="s">
        <v>309</v>
      </c>
      <c r="I23" s="951" t="s">
        <v>309</v>
      </c>
      <c r="J23" s="950" t="s">
        <v>309</v>
      </c>
      <c r="K23" s="949"/>
      <c r="L23" s="721"/>
      <c r="W23" s="676"/>
      <c r="X23" s="759">
        <v>0</v>
      </c>
    </row>
    <row s="1636" customFormat="1" customHeight="1" ht="22.5" hidden="1">
      <c r="A24" s="2393"/>
      <c r="C24" s="957"/>
      <c r="D24" s="954" t="s">
        <v>834</v>
      </c>
      <c r="E24" s="577" t="s">
        <v>835</v>
      </c>
      <c r="F24" s="951" t="s">
        <v>836</v>
      </c>
      <c r="G24" s="681"/>
      <c r="H24" s="687"/>
      <c r="I24" s="681"/>
      <c r="J24" s="687"/>
      <c r="K24" s="949"/>
      <c r="L24" s="721"/>
      <c r="W24" s="676"/>
      <c r="X24" s="759">
        <v>0</v>
      </c>
    </row>
    <row s="1636" customFormat="1" customHeight="1" ht="22.5" hidden="1">
      <c r="A25" s="2393"/>
      <c r="C25" s="957"/>
      <c r="D25" s="954" t="s">
        <v>837</v>
      </c>
      <c r="E25" s="577" t="s">
        <v>838</v>
      </c>
      <c r="F25" s="951" t="s">
        <v>309</v>
      </c>
      <c r="G25" s="951" t="s">
        <v>309</v>
      </c>
      <c r="H25" s="950" t="s">
        <v>309</v>
      </c>
      <c r="I25" s="951" t="s">
        <v>309</v>
      </c>
      <c r="J25" s="950" t="s">
        <v>309</v>
      </c>
      <c r="K25" s="949"/>
      <c r="L25" s="721"/>
      <c r="W25" s="676"/>
      <c r="X25" s="759">
        <v>0</v>
      </c>
    </row>
    <row s="1636" customFormat="1" customHeight="1" ht="18.75" hidden="1">
      <c r="A26" s="2393"/>
      <c r="C26" s="957"/>
      <c r="D26" s="954" t="s">
        <v>839</v>
      </c>
      <c r="E26" s="554" t="s">
        <v>840</v>
      </c>
      <c r="F26" s="951" t="s">
        <v>841</v>
      </c>
      <c r="G26" s="681"/>
      <c r="H26" s="687"/>
      <c r="I26" s="681"/>
      <c r="J26" s="687"/>
      <c r="K26" s="949"/>
      <c r="L26" s="721"/>
      <c r="W26" s="676"/>
      <c r="X26" s="759">
        <v>0</v>
      </c>
    </row>
    <row s="1636" customFormat="1" customHeight="1" ht="18.75" hidden="1">
      <c r="A27" s="2393"/>
      <c r="C27" s="957"/>
      <c r="D27" s="954" t="s">
        <v>842</v>
      </c>
      <c r="E27" s="554" t="s">
        <v>843</v>
      </c>
      <c r="F27" s="951" t="s">
        <v>844</v>
      </c>
      <c r="G27" s="681"/>
      <c r="H27" s="687"/>
      <c r="I27" s="681"/>
      <c r="J27" s="687"/>
      <c r="K27" s="949"/>
      <c r="L27" s="721"/>
      <c r="W27" s="676"/>
      <c r="X27" s="759">
        <v>0</v>
      </c>
    </row>
    <row s="1636" customFormat="1" customHeight="1" ht="18.75" hidden="1">
      <c r="A28" s="2393"/>
      <c r="C28" s="957"/>
      <c r="D28" s="954" t="s">
        <v>845</v>
      </c>
      <c r="E28" s="577" t="s">
        <v>846</v>
      </c>
      <c r="F28" s="951" t="s">
        <v>309</v>
      </c>
      <c r="G28" s="951" t="s">
        <v>309</v>
      </c>
      <c r="H28" s="950" t="s">
        <v>309</v>
      </c>
      <c r="I28" s="951" t="s">
        <v>309</v>
      </c>
      <c r="J28" s="950" t="s">
        <v>309</v>
      </c>
      <c r="K28" s="949"/>
      <c r="L28" s="721"/>
      <c r="W28" s="676"/>
      <c r="X28" s="759">
        <v>0</v>
      </c>
    </row>
    <row s="1636" customFormat="1" customHeight="1" ht="18.75" hidden="1">
      <c r="A29" s="2393"/>
      <c r="C29" s="957"/>
      <c r="D29" s="954" t="s">
        <v>847</v>
      </c>
      <c r="E29" s="554" t="s">
        <v>840</v>
      </c>
      <c r="F29" s="951" t="s">
        <v>848</v>
      </c>
      <c r="G29" s="681"/>
      <c r="H29" s="687"/>
      <c r="I29" s="681"/>
      <c r="J29" s="687"/>
      <c r="K29" s="949"/>
      <c r="L29" s="721"/>
      <c r="W29" s="676"/>
      <c r="X29" s="759">
        <v>0</v>
      </c>
    </row>
    <row s="1636" customFormat="1" customHeight="1" ht="18.75" hidden="1">
      <c r="A30" s="2393"/>
      <c r="C30" s="957"/>
      <c r="D30" s="954" t="s">
        <v>849</v>
      </c>
      <c r="E30" s="554" t="s">
        <v>850</v>
      </c>
      <c r="F30" s="951" t="s">
        <v>851</v>
      </c>
      <c r="G30" s="681"/>
      <c r="H30" s="687"/>
      <c r="I30" s="681"/>
      <c r="J30" s="687"/>
      <c r="K30" s="949"/>
      <c r="L30" s="721"/>
      <c r="W30" s="676"/>
      <c r="X30" s="759">
        <v>0</v>
      </c>
    </row>
    <row customHeight="1" ht="126.75" hidden="1">
      <c r="A31" s="2393"/>
      <c r="D31" s="954" t="s">
        <v>111</v>
      </c>
      <c r="E31" s="280" t="s">
        <v>852</v>
      </c>
      <c r="F31" s="661" t="s">
        <v>563</v>
      </c>
      <c r="G31" s="558"/>
      <c r="H31" s="663"/>
      <c r="I31" s="558"/>
      <c r="J31" s="663"/>
      <c r="K31" s="290" t="s">
        <v>853</v>
      </c>
      <c r="L31" s="721"/>
      <c r="X31" s="506">
        <v>0</v>
      </c>
    </row>
    <row customHeight="1" ht="56.25" hidden="1">
      <c r="A32" s="2393"/>
      <c r="D32" s="954" t="s">
        <v>92</v>
      </c>
      <c r="E32" s="280" t="s">
        <v>854</v>
      </c>
      <c r="F32" s="540" t="s">
        <v>824</v>
      </c>
      <c r="G32" s="558"/>
      <c r="H32" s="663"/>
      <c r="I32" s="558"/>
      <c r="J32" s="663"/>
      <c r="K32" s="290" t="s">
        <v>855</v>
      </c>
      <c r="L32" s="721"/>
      <c r="X32" s="506">
        <v>0</v>
      </c>
    </row>
    <row customHeight="1" ht="11.25" hidden="1">
      <c r="A33" s="2393"/>
      <c r="E33" s="665"/>
      <c r="F33" s="182"/>
      <c r="G33" s="182"/>
      <c r="H33" s="182"/>
      <c r="I33" s="182"/>
      <c r="J33" s="182"/>
      <c r="K33" s="182"/>
      <c r="X33" s="506">
        <v>0</v>
      </c>
    </row>
    <row customHeight="1" ht="12.75" hidden="1">
      <c r="A34" s="2393"/>
      <c r="D34" s="66">
        <v>1</v>
      </c>
      <c r="E34" s="336" t="s">
        <v>856</v>
      </c>
      <c r="X34" s="506">
        <v>0</v>
      </c>
    </row>
    <row customHeight="1" ht="11.25" hidden="1">
      <c r="A35" s="2393"/>
      <c r="D35" s="370"/>
      <c r="E35" s="336" t="s">
        <v>857</v>
      </c>
      <c r="X35" s="506">
        <v>0</v>
      </c>
    </row>
    <row s="1636" customFormat="1" customHeight="1" ht="11.549999999999999">
      <c r="A36" s="1034"/>
      <c r="B36" s="519"/>
      <c r="D36" s="1035"/>
      <c r="E36" s="1036"/>
      <c r="X36" s="510">
        <v>11</v>
      </c>
    </row>
    <row s="1636" customFormat="1" customHeight="1" ht="22.5">
      <c r="A37" s="2393" t="s">
        <v>858</v>
      </c>
      <c r="B37" s="512"/>
      <c r="D37" s="954">
        <v>1</v>
      </c>
      <c r="E37" s="708" t="s">
        <v>859</v>
      </c>
      <c r="F37" s="661" t="s">
        <v>814</v>
      </c>
      <c r="G37" s="558"/>
      <c r="H37" s="520"/>
      <c r="I37" s="558"/>
      <c r="J37" s="520"/>
      <c r="K37" s="290" t="s">
        <v>860</v>
      </c>
      <c r="X37" s="759">
        <v>0</v>
      </c>
    </row>
    <row s="1636" customFormat="1" customHeight="1" ht="22.5">
      <c r="A38" s="2393"/>
      <c r="B38" s="512"/>
      <c r="D38" s="670" t="s">
        <v>110</v>
      </c>
      <c r="E38" s="1033" t="s">
        <v>861</v>
      </c>
      <c r="F38" s="1037" t="s">
        <v>551</v>
      </c>
      <c r="G38" s="1037" t="s">
        <v>551</v>
      </c>
      <c r="H38" s="1031"/>
      <c r="I38" s="1037" t="s">
        <v>551</v>
      </c>
      <c r="J38" s="1031"/>
      <c r="K38" s="1032"/>
      <c r="X38" s="759">
        <v>0</v>
      </c>
    </row>
    <row s="1636" customFormat="1" customHeight="1" ht="33.75">
      <c r="A39" s="2393"/>
      <c r="B39" s="512"/>
      <c r="D39" s="666" t="s">
        <v>716</v>
      </c>
      <c r="E39" s="724" t="s">
        <v>862</v>
      </c>
      <c r="F39" s="661" t="s">
        <v>863</v>
      </c>
      <c r="G39" s="669"/>
      <c r="H39" s="1024"/>
      <c r="I39" s="669"/>
      <c r="J39" s="1024"/>
      <c r="K39" s="290" t="s">
        <v>864</v>
      </c>
      <c r="X39" s="759">
        <v>0</v>
      </c>
    </row>
    <row s="1636" customFormat="1" customHeight="1" ht="33.75">
      <c r="A40" s="2393"/>
      <c r="B40" s="512"/>
      <c r="D40" s="666" t="s">
        <v>719</v>
      </c>
      <c r="E40" s="724" t="s">
        <v>865</v>
      </c>
      <c r="F40" s="1028" t="s">
        <v>866</v>
      </c>
      <c r="G40" s="742"/>
      <c r="H40" s="1024"/>
      <c r="I40" s="742"/>
      <c r="J40" s="1024"/>
      <c r="K40" s="290" t="s">
        <v>867</v>
      </c>
      <c r="X40" s="759">
        <v>0</v>
      </c>
    </row>
    <row s="1636" customFormat="1" customHeight="1" ht="22.5">
      <c r="A41" s="2393"/>
      <c r="B41" s="512"/>
      <c r="D41" s="666" t="s">
        <v>90</v>
      </c>
      <c r="E41" s="723" t="s">
        <v>868</v>
      </c>
      <c r="F41" s="661" t="s">
        <v>551</v>
      </c>
      <c r="G41" s="661" t="s">
        <v>551</v>
      </c>
      <c r="H41" s="1025"/>
      <c r="I41" s="661" t="s">
        <v>551</v>
      </c>
      <c r="J41" s="1025"/>
      <c r="K41" s="303"/>
      <c r="X41" s="759">
        <v>0</v>
      </c>
    </row>
    <row s="1636" customFormat="1" customHeight="1" ht="45">
      <c r="A42" s="2393"/>
      <c r="B42" s="512"/>
      <c r="D42" s="666" t="s">
        <v>327</v>
      </c>
      <c r="E42" s="724" t="s">
        <v>869</v>
      </c>
      <c r="F42" s="661" t="s">
        <v>563</v>
      </c>
      <c r="G42" s="558"/>
      <c r="H42" s="1025"/>
      <c r="I42" s="558"/>
      <c r="J42" s="1025"/>
      <c r="K42" s="303" t="s">
        <v>870</v>
      </c>
      <c r="X42" s="759">
        <v>0</v>
      </c>
    </row>
    <row s="1636" customFormat="1" customHeight="1" ht="45">
      <c r="A43" s="2393"/>
      <c r="B43" s="512"/>
      <c r="D43" s="666" t="s">
        <v>335</v>
      </c>
      <c r="E43" s="668" t="s">
        <v>871</v>
      </c>
      <c r="F43" s="1029" t="s">
        <v>563</v>
      </c>
      <c r="G43" s="743"/>
      <c r="H43" s="1024"/>
      <c r="I43" s="743"/>
      <c r="J43" s="1024"/>
      <c r="K43" s="303" t="s">
        <v>872</v>
      </c>
      <c r="X43" s="759">
        <v>0</v>
      </c>
    </row>
    <row s="1636" customFormat="1" customHeight="1" ht="11.25">
      <c r="A44" s="2393"/>
      <c r="B44" s="512"/>
      <c r="D44" s="666" t="s">
        <v>91</v>
      </c>
      <c r="E44" s="667" t="s">
        <v>873</v>
      </c>
      <c r="F44" s="661" t="s">
        <v>863</v>
      </c>
      <c r="G44" s="669"/>
      <c r="H44" s="1024"/>
      <c r="I44" s="669"/>
      <c r="J44" s="1024"/>
      <c r="K44" s="290"/>
      <c r="X44" s="759">
        <v>0</v>
      </c>
    </row>
    <row s="1636" customFormat="1" customHeight="1" ht="11.25">
      <c r="A45" s="2393"/>
      <c r="B45" s="512"/>
      <c r="D45" s="666" t="s">
        <v>758</v>
      </c>
      <c r="E45" s="668" t="s">
        <v>874</v>
      </c>
      <c r="F45" s="661" t="s">
        <v>863</v>
      </c>
      <c r="G45" s="669"/>
      <c r="H45" s="1024"/>
      <c r="I45" s="669"/>
      <c r="J45" s="1024"/>
      <c r="K45" s="290"/>
      <c r="X45" s="759">
        <v>0</v>
      </c>
    </row>
    <row s="1636" customFormat="1" customHeight="1" ht="11.25">
      <c r="A46" s="2393"/>
      <c r="B46" s="512"/>
      <c r="D46" s="666" t="s">
        <v>800</v>
      </c>
      <c r="E46" s="668" t="s">
        <v>875</v>
      </c>
      <c r="F46" s="661" t="s">
        <v>863</v>
      </c>
      <c r="G46" s="669"/>
      <c r="H46" s="1024"/>
      <c r="I46" s="669"/>
      <c r="J46" s="1024"/>
      <c r="K46" s="290"/>
      <c r="X46" s="759">
        <v>0</v>
      </c>
    </row>
    <row s="1636" customFormat="1" customHeight="1" ht="11.25">
      <c r="A47" s="2393"/>
      <c r="B47" s="512"/>
      <c r="D47" s="666" t="s">
        <v>803</v>
      </c>
      <c r="E47" s="668" t="s">
        <v>876</v>
      </c>
      <c r="F47" s="661" t="s">
        <v>863</v>
      </c>
      <c r="G47" s="669"/>
      <c r="H47" s="1024"/>
      <c r="I47" s="669"/>
      <c r="J47" s="1024"/>
      <c r="K47" s="290"/>
      <c r="X47" s="759">
        <v>0</v>
      </c>
    </row>
    <row s="1636" customFormat="1" customHeight="1" ht="11.25">
      <c r="A48" s="2393"/>
      <c r="B48" s="512"/>
      <c r="D48" s="666" t="s">
        <v>877</v>
      </c>
      <c r="E48" s="672" t="s">
        <v>878</v>
      </c>
      <c r="F48" s="661" t="s">
        <v>863</v>
      </c>
      <c r="G48" s="669"/>
      <c r="H48" s="1024"/>
      <c r="I48" s="669"/>
      <c r="J48" s="1024"/>
      <c r="K48" s="290"/>
      <c r="X48" s="759">
        <v>0</v>
      </c>
    </row>
    <row s="1636" customFormat="1" customHeight="1" ht="11.25">
      <c r="A49" s="2393"/>
      <c r="B49" s="512"/>
      <c r="D49" s="666" t="s">
        <v>879</v>
      </c>
      <c r="E49" s="672" t="s">
        <v>880</v>
      </c>
      <c r="F49" s="661" t="s">
        <v>863</v>
      </c>
      <c r="G49" s="669"/>
      <c r="H49" s="1024"/>
      <c r="I49" s="669"/>
      <c r="J49" s="1024"/>
      <c r="K49" s="290"/>
      <c r="X49" s="759">
        <v>0</v>
      </c>
    </row>
    <row s="1636" customFormat="1" customHeight="1" ht="11.25">
      <c r="A50" s="2393"/>
      <c r="B50" s="512"/>
      <c r="D50" s="666" t="s">
        <v>881</v>
      </c>
      <c r="E50" s="668" t="s">
        <v>882</v>
      </c>
      <c r="F50" s="661" t="s">
        <v>863</v>
      </c>
      <c r="G50" s="669"/>
      <c r="H50" s="1024"/>
      <c r="I50" s="669"/>
      <c r="J50" s="1024"/>
      <c r="K50" s="290"/>
      <c r="X50" s="759">
        <v>0</v>
      </c>
    </row>
    <row s="1636" customFormat="1" customHeight="1" ht="11.25">
      <c r="A51" s="2393"/>
      <c r="B51" s="512"/>
      <c r="D51" s="666" t="s">
        <v>883</v>
      </c>
      <c r="E51" s="668" t="s">
        <v>884</v>
      </c>
      <c r="F51" s="661" t="s">
        <v>863</v>
      </c>
      <c r="G51" s="669"/>
      <c r="H51" s="1024"/>
      <c r="I51" s="669"/>
      <c r="J51" s="1024"/>
      <c r="K51" s="290"/>
      <c r="X51" s="759">
        <v>0</v>
      </c>
    </row>
    <row s="1636" customFormat="1" customHeight="1" ht="45">
      <c r="A52" s="2393"/>
      <c r="B52" s="512"/>
      <c r="D52" s="666" t="s">
        <v>111</v>
      </c>
      <c r="E52" s="667" t="s">
        <v>885</v>
      </c>
      <c r="F52" s="661" t="s">
        <v>863</v>
      </c>
      <c r="G52" s="669"/>
      <c r="H52" s="1024"/>
      <c r="I52" s="669"/>
      <c r="J52" s="1024"/>
      <c r="K52" s="290"/>
      <c r="X52" s="759">
        <v>0</v>
      </c>
    </row>
    <row s="1636" customFormat="1" customHeight="1" ht="11.25">
      <c r="A53" s="2393"/>
      <c r="B53" s="512"/>
      <c r="D53" s="666" t="s">
        <v>316</v>
      </c>
      <c r="E53" s="668" t="s">
        <v>874</v>
      </c>
      <c r="F53" s="661" t="s">
        <v>863</v>
      </c>
      <c r="G53" s="669"/>
      <c r="H53" s="1024"/>
      <c r="I53" s="669"/>
      <c r="J53" s="1024"/>
      <c r="K53" s="290"/>
      <c r="X53" s="759">
        <v>0</v>
      </c>
    </row>
    <row s="1636" customFormat="1" customHeight="1" ht="11.25">
      <c r="A54" s="2393"/>
      <c r="B54" s="512"/>
      <c r="D54" s="666" t="s">
        <v>886</v>
      </c>
      <c r="E54" s="668" t="s">
        <v>875</v>
      </c>
      <c r="F54" s="661" t="s">
        <v>863</v>
      </c>
      <c r="G54" s="669"/>
      <c r="H54" s="1024"/>
      <c r="I54" s="669"/>
      <c r="J54" s="1024"/>
      <c r="K54" s="290"/>
      <c r="X54" s="759">
        <v>0</v>
      </c>
    </row>
    <row s="1636" customFormat="1" customHeight="1" ht="11.25">
      <c r="A55" s="2393"/>
      <c r="B55" s="512"/>
      <c r="D55" s="666" t="s">
        <v>887</v>
      </c>
      <c r="E55" s="668" t="s">
        <v>876</v>
      </c>
      <c r="F55" s="661" t="s">
        <v>863</v>
      </c>
      <c r="G55" s="669"/>
      <c r="H55" s="1024"/>
      <c r="I55" s="669"/>
      <c r="J55" s="1024"/>
      <c r="K55" s="290"/>
      <c r="X55" s="759">
        <v>0</v>
      </c>
    </row>
    <row s="1636" customFormat="1" customHeight="1" ht="11.25">
      <c r="A56" s="2393"/>
      <c r="B56" s="512"/>
      <c r="D56" s="666" t="s">
        <v>888</v>
      </c>
      <c r="E56" s="672" t="s">
        <v>878</v>
      </c>
      <c r="F56" s="661" t="s">
        <v>863</v>
      </c>
      <c r="G56" s="669"/>
      <c r="H56" s="1024"/>
      <c r="I56" s="669"/>
      <c r="J56" s="1024"/>
      <c r="K56" s="290"/>
      <c r="X56" s="759">
        <v>0</v>
      </c>
    </row>
    <row s="1636" customFormat="1" customHeight="1" ht="11.25">
      <c r="A57" s="2393"/>
      <c r="B57" s="512"/>
      <c r="D57" s="666" t="s">
        <v>889</v>
      </c>
      <c r="E57" s="672" t="s">
        <v>880</v>
      </c>
      <c r="F57" s="661" t="s">
        <v>863</v>
      </c>
      <c r="G57" s="669"/>
      <c r="H57" s="1024"/>
      <c r="I57" s="669"/>
      <c r="J57" s="1024"/>
      <c r="K57" s="290"/>
      <c r="X57" s="759">
        <v>0</v>
      </c>
    </row>
    <row s="1636" customFormat="1" customHeight="1" ht="11.25">
      <c r="A58" s="2393"/>
      <c r="B58" s="512"/>
      <c r="D58" s="666" t="s">
        <v>890</v>
      </c>
      <c r="E58" s="668" t="s">
        <v>882</v>
      </c>
      <c r="F58" s="661" t="s">
        <v>863</v>
      </c>
      <c r="G58" s="669"/>
      <c r="H58" s="1024"/>
      <c r="I58" s="669"/>
      <c r="J58" s="1024"/>
      <c r="K58" s="290"/>
      <c r="X58" s="759">
        <v>0</v>
      </c>
    </row>
    <row s="1636" customFormat="1" customHeight="1" ht="11.25">
      <c r="A59" s="2393"/>
      <c r="B59" s="512"/>
      <c r="D59" s="666" t="s">
        <v>891</v>
      </c>
      <c r="E59" s="668" t="s">
        <v>884</v>
      </c>
      <c r="F59" s="661" t="s">
        <v>863</v>
      </c>
      <c r="G59" s="669"/>
      <c r="H59" s="1024"/>
      <c r="I59" s="669"/>
      <c r="J59" s="1024"/>
      <c r="K59" s="290"/>
      <c r="X59" s="759">
        <v>0</v>
      </c>
    </row>
    <row s="1636" customFormat="1" customHeight="1" ht="33.75">
      <c r="A60" s="2393"/>
      <c r="B60" s="512"/>
      <c r="D60" s="666" t="s">
        <v>92</v>
      </c>
      <c r="E60" s="667" t="s">
        <v>892</v>
      </c>
      <c r="F60" s="722" t="s">
        <v>563</v>
      </c>
      <c r="G60" s="743"/>
      <c r="H60" s="1024"/>
      <c r="I60" s="743"/>
      <c r="J60" s="1024"/>
      <c r="K60" s="303" t="s">
        <v>893</v>
      </c>
      <c r="X60" s="759">
        <v>0</v>
      </c>
    </row>
    <row s="1636" customFormat="1" customHeight="1" ht="33.75">
      <c r="A61" s="2393"/>
      <c r="B61" s="512"/>
      <c r="D61" s="666" t="s">
        <v>93</v>
      </c>
      <c r="E61" s="667" t="s">
        <v>894</v>
      </c>
      <c r="F61" s="727" t="s">
        <v>824</v>
      </c>
      <c r="G61" s="669"/>
      <c r="H61" s="1024"/>
      <c r="I61" s="669"/>
      <c r="J61" s="1024"/>
      <c r="K61" s="290"/>
      <c r="X61" s="759">
        <v>0</v>
      </c>
    </row>
    <row s="1636" customFormat="1" customHeight="1" ht="22.5">
      <c r="A62" s="2393"/>
      <c r="B62" s="512" t="s">
        <v>593</v>
      </c>
      <c r="D62" s="666" t="s">
        <v>112</v>
      </c>
      <c r="E62" s="667" t="s">
        <v>895</v>
      </c>
      <c r="F62" s="727" t="s">
        <v>309</v>
      </c>
      <c r="G62" s="383"/>
      <c r="H62" s="1024"/>
      <c r="I62" s="383"/>
      <c r="J62" s="1024"/>
      <c r="K62" s="290" t="s">
        <v>636</v>
      </c>
      <c r="X62" s="759">
        <v>0</v>
      </c>
    </row>
    <row s="1636" customFormat="1" customHeight="1" ht="45">
      <c r="A63" s="2393"/>
      <c r="B63" s="512" t="s">
        <v>593</v>
      </c>
      <c r="D63" s="666" t="s">
        <v>896</v>
      </c>
      <c r="E63" s="668" t="s">
        <v>897</v>
      </c>
      <c r="F63" s="722" t="s">
        <v>309</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551</v>
      </c>
      <c r="G66" s="661" t="s">
        <v>551</v>
      </c>
      <c r="H66" s="520"/>
      <c r="I66" s="661" t="s">
        <v>551</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310</v>
      </c>
      <c r="E68" s="955" t="s">
        <v>903</v>
      </c>
      <c r="F68" s="661" t="s">
        <v>866</v>
      </c>
      <c r="G68" s="728"/>
      <c r="H68" s="520"/>
      <c r="I68" s="728"/>
      <c r="J68" s="520"/>
      <c r="K68" s="290"/>
      <c r="X68" s="759">
        <v>0</v>
      </c>
    </row>
    <row s="1636" customFormat="1" customHeight="1" ht="22.5" hidden="1">
      <c r="A69" s="2393"/>
      <c r="B69" s="512"/>
      <c r="D69" s="744" t="s">
        <v>313</v>
      </c>
      <c r="E69" s="955" t="s">
        <v>904</v>
      </c>
      <c r="F69" s="722" t="s">
        <v>563</v>
      </c>
      <c r="G69" s="743"/>
      <c r="H69" s="520"/>
      <c r="I69" s="743"/>
      <c r="J69" s="520"/>
      <c r="K69" s="290"/>
      <c r="X69" s="759">
        <v>0</v>
      </c>
    </row>
    <row s="1636" customFormat="1" customHeight="1" ht="22.5" hidden="1">
      <c r="A70" s="2393"/>
      <c r="B70" s="512"/>
      <c r="D70" s="744" t="s">
        <v>733</v>
      </c>
      <c r="E70" s="955" t="s">
        <v>905</v>
      </c>
      <c r="F70" s="722" t="s">
        <v>563</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563</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593</v>
      </c>
      <c r="D74" s="666" t="s">
        <v>92</v>
      </c>
      <c r="E74" s="667" t="s">
        <v>909</v>
      </c>
      <c r="F74" s="727" t="s">
        <v>309</v>
      </c>
      <c r="G74" s="383"/>
      <c r="H74" s="1024"/>
      <c r="I74" s="383"/>
      <c r="J74" s="1024"/>
      <c r="K74" s="290" t="s">
        <v>636</v>
      </c>
      <c r="X74" s="759">
        <v>0</v>
      </c>
    </row>
    <row s="1636" customFormat="1" customHeight="1" ht="45" hidden="1">
      <c r="A75" s="2393"/>
      <c r="B75" s="512" t="s">
        <v>593</v>
      </c>
      <c r="D75" s="666" t="s">
        <v>657</v>
      </c>
      <c r="E75" s="668" t="s">
        <v>910</v>
      </c>
      <c r="F75" s="722" t="s">
        <v>309</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327</v>
      </c>
      <c r="E80" s="724" t="s">
        <v>918</v>
      </c>
      <c r="F80" s="661" t="s">
        <v>863</v>
      </c>
      <c r="G80" s="725"/>
      <c r="H80" s="1024"/>
      <c r="I80" s="725"/>
      <c r="J80" s="1024"/>
      <c r="K80" s="290"/>
      <c r="X80" s="759">
        <v>0</v>
      </c>
    </row>
    <row s="1636" customFormat="1" customHeight="1" ht="11.25" hidden="1">
      <c r="A81" s="2393"/>
      <c r="B81" s="512"/>
      <c r="D81" s="666" t="s">
        <v>335</v>
      </c>
      <c r="E81" s="724" t="s">
        <v>919</v>
      </c>
      <c r="F81" s="661" t="s">
        <v>863</v>
      </c>
      <c r="G81" s="725"/>
      <c r="H81" s="1024"/>
      <c r="I81" s="725"/>
      <c r="J81" s="1024"/>
      <c r="K81" s="290"/>
      <c r="X81" s="759">
        <v>0</v>
      </c>
    </row>
    <row s="1636" customFormat="1" customHeight="1" ht="11.25" hidden="1">
      <c r="A82" s="2393"/>
      <c r="B82" s="512"/>
      <c r="D82" s="666" t="s">
        <v>337</v>
      </c>
      <c r="E82" s="724" t="s">
        <v>920</v>
      </c>
      <c r="F82" s="661" t="s">
        <v>863</v>
      </c>
      <c r="G82" s="725"/>
      <c r="H82" s="1024"/>
      <c r="I82" s="725"/>
      <c r="J82" s="1024"/>
      <c r="K82" s="290"/>
      <c r="X82" s="759">
        <v>0</v>
      </c>
    </row>
    <row s="1636" customFormat="1" customHeight="1" ht="11.25" hidden="1">
      <c r="A83" s="2393"/>
      <c r="B83" s="512"/>
      <c r="D83" s="666" t="s">
        <v>339</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111</v>
      </c>
      <c r="E95" s="667" t="s">
        <v>932</v>
      </c>
      <c r="F95" s="726" t="s">
        <v>563</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593</v>
      </c>
      <c r="D97" s="666" t="s">
        <v>93</v>
      </c>
      <c r="E97" s="667" t="s">
        <v>935</v>
      </c>
      <c r="F97" s="727" t="s">
        <v>309</v>
      </c>
      <c r="G97" s="386"/>
      <c r="H97" s="1024"/>
      <c r="I97" s="386"/>
      <c r="J97" s="1024"/>
      <c r="K97" s="290" t="s">
        <v>636</v>
      </c>
      <c r="X97" s="759">
        <v>0</v>
      </c>
    </row>
    <row s="1636" customFormat="1" customHeight="1" ht="45" hidden="1">
      <c r="A98" s="2393"/>
      <c r="B98" s="512" t="s">
        <v>593</v>
      </c>
      <c r="D98" s="666" t="s">
        <v>936</v>
      </c>
      <c r="E98" s="668" t="s">
        <v>937</v>
      </c>
      <c r="F98" s="722" t="s">
        <v>309</v>
      </c>
      <c r="G98" s="386"/>
      <c r="H98" s="1024"/>
      <c r="I98" s="386"/>
      <c r="J98" s="1024"/>
      <c r="K98" s="290" t="s">
        <v>636</v>
      </c>
      <c r="X98" s="759">
        <v>0</v>
      </c>
    </row>
    <row s="1636" customFormat="1" customHeight="1" ht="95.25" hidden="1">
      <c r="A99" s="2393"/>
      <c r="B99" s="512" t="s">
        <v>593</v>
      </c>
      <c r="D99" s="666" t="s">
        <v>112</v>
      </c>
      <c r="E99" s="667" t="s">
        <v>938</v>
      </c>
      <c r="F99" s="722" t="s">
        <v>309</v>
      </c>
      <c r="G99" s="386"/>
      <c r="H99" s="1024"/>
      <c r="I99" s="386"/>
      <c r="J99" s="1024"/>
      <c r="K99" s="290" t="s">
        <v>636</v>
      </c>
      <c r="X99" s="759">
        <v>0</v>
      </c>
    </row>
    <row s="1636" customFormat="1" customHeight="1" ht="22.5" hidden="1">
      <c r="A100" s="2393"/>
      <c r="B100" s="512" t="s">
        <v>593</v>
      </c>
      <c r="D100" s="666" t="s">
        <v>148</v>
      </c>
      <c r="E100" s="667" t="s">
        <v>939</v>
      </c>
      <c r="F100" s="722" t="s">
        <v>309</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2CA8E-D08E-29C8-D25B-D26B275DFA8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498</v>
      </c>
      <c r="D3" s="690" t="str">
        <f>B3&amp;".1"</f>
        <v>.1</v>
      </c>
      <c r="E3" s="691" t="s">
        <v>940</v>
      </c>
      <c r="F3" s="692" t="s">
        <v>309</v>
      </c>
      <c r="G3" s="687"/>
      <c r="H3" s="402"/>
      <c r="I3" s="687"/>
      <c r="J3" s="402"/>
      <c r="K3" s="290" t="s">
        <v>941</v>
      </c>
      <c r="V3" s="506">
        <v>0</v>
      </c>
    </row>
    <row customHeight="1" ht="15" hidden="1">
      <c r="A4" s="506"/>
      <c r="B4" s="2398"/>
      <c r="C4" s="2399"/>
      <c r="D4" s="690" t="str">
        <f>B3&amp;".2"</f>
        <v>.2</v>
      </c>
      <c r="E4" s="691" t="s">
        <v>942</v>
      </c>
      <c r="F4" s="692" t="s">
        <v>309</v>
      </c>
      <c r="G4" s="1739" t="s">
        <v>28</v>
      </c>
      <c r="H4" s="402"/>
      <c r="I4" s="1739" t="s">
        <v>28</v>
      </c>
      <c r="J4" s="402"/>
      <c r="K4" s="290" t="s">
        <v>943</v>
      </c>
      <c r="V4" s="506">
        <v>0</v>
      </c>
    </row>
    <row s="1367" customFormat="1" customHeight="1" ht="15" hidden="1">
      <c r="C5" s="673"/>
      <c r="U5" s="421"/>
      <c r="V5" s="418">
        <v>0</v>
      </c>
    </row>
    <row customHeight="1" ht="22.5" hidden="1">
      <c r="A6" s="506"/>
      <c r="B6" s="2398"/>
      <c r="C6" s="2399" t="s">
        <v>498</v>
      </c>
      <c r="D6" s="690" t="str">
        <f>B6&amp;".1"</f>
        <v>.1</v>
      </c>
      <c r="E6" s="691" t="s">
        <v>944</v>
      </c>
      <c r="F6" s="692" t="s">
        <v>309</v>
      </c>
      <c r="G6" s="687"/>
      <c r="H6" s="402"/>
      <c r="I6" s="687"/>
      <c r="J6" s="402"/>
      <c r="K6" s="290" t="s">
        <v>945</v>
      </c>
      <c r="V6" s="506">
        <v>0</v>
      </c>
    </row>
    <row customHeight="1" ht="15" hidden="1">
      <c r="A7" s="506"/>
      <c r="B7" s="2398"/>
      <c r="C7" s="2399"/>
      <c r="D7" s="690" t="str">
        <f>B6&amp;".2"</f>
        <v>.2</v>
      </c>
      <c r="E7" s="691" t="s">
        <v>942</v>
      </c>
      <c r="F7" s="692" t="s">
        <v>309</v>
      </c>
      <c r="G7" s="1739" t="s">
        <v>28</v>
      </c>
      <c r="H7" s="402"/>
      <c r="I7" s="1739" t="s">
        <v>28</v>
      </c>
      <c r="J7" s="402"/>
      <c r="K7" s="290" t="s">
        <v>943</v>
      </c>
      <c r="V7" s="506">
        <v>0</v>
      </c>
    </row>
    <row s="1367" customFormat="1" customHeight="1" ht="15" hidden="1">
      <c r="C8" s="673"/>
      <c r="U8" s="421"/>
      <c r="V8" s="418">
        <v>0</v>
      </c>
    </row>
    <row customHeight="1" ht="22.5" hidden="1">
      <c r="A9" s="506"/>
      <c r="B9" s="2398"/>
      <c r="C9" s="2399" t="s">
        <v>498</v>
      </c>
      <c r="D9" s="690" t="str">
        <f>B9&amp;".1"</f>
        <v>.1</v>
      </c>
      <c r="E9" s="691" t="s">
        <v>946</v>
      </c>
      <c r="F9" s="692" t="s">
        <v>309</v>
      </c>
      <c r="G9" s="698" t="s">
        <v>28</v>
      </c>
      <c r="H9" s="402" t="s">
        <v>28</v>
      </c>
      <c r="I9" s="698" t="s">
        <v>28</v>
      </c>
      <c r="J9" s="402" t="s">
        <v>28</v>
      </c>
      <c r="K9" s="290"/>
      <c r="V9" s="506">
        <v>0</v>
      </c>
    </row>
    <row customHeight="1" ht="15" hidden="1">
      <c r="A10" s="506"/>
      <c r="B10" s="2398"/>
      <c r="C10" s="2399"/>
      <c r="D10" s="690" t="str">
        <f>B9&amp;".2"</f>
        <v>.2</v>
      </c>
      <c r="E10" s="691" t="s">
        <v>947</v>
      </c>
      <c r="F10" s="692" t="s">
        <v>309</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309</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498</v>
      </c>
      <c r="D13" s="690" t="str">
        <f>B13&amp;".1"</f>
        <v>.1</v>
      </c>
      <c r="E13" s="691" t="s">
        <v>951</v>
      </c>
      <c r="F13" s="692" t="s">
        <v>309</v>
      </c>
      <c r="G13" s="698" t="s">
        <v>28</v>
      </c>
      <c r="H13" s="402" t="s">
        <v>28</v>
      </c>
      <c r="I13" s="698" t="s">
        <v>28</v>
      </c>
      <c r="J13" s="402" t="s">
        <v>28</v>
      </c>
      <c r="K13" s="290" t="s">
        <v>952</v>
      </c>
      <c r="V13" s="506">
        <v>0</v>
      </c>
    </row>
    <row customHeight="1" ht="15" hidden="1">
      <c r="B14" s="2398"/>
      <c r="C14" s="2399"/>
      <c r="D14" s="690" t="str">
        <f>B13&amp;".2"</f>
        <v>.2</v>
      </c>
      <c r="E14" s="691" t="s">
        <v>953</v>
      </c>
      <c r="F14" s="692" t="s">
        <v>309</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"РСО "Универсал"</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88</v>
      </c>
      <c r="E30" s="761" t="s">
        <v>305</v>
      </c>
      <c r="F30" s="761" t="s">
        <v>571</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309</v>
      </c>
      <c r="G32" s="814" t="s">
        <v>309</v>
      </c>
      <c r="H32" s="814" t="s">
        <v>309</v>
      </c>
      <c r="I32" s="692" t="s">
        <v>309</v>
      </c>
      <c r="J32" s="692" t="s">
        <v>309</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957</v>
      </c>
      <c r="F34" s="821" t="s">
        <v>309</v>
      </c>
      <c r="G34" s="821" t="s">
        <v>309</v>
      </c>
      <c r="H34" s="821" t="s">
        <v>309</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309</v>
      </c>
      <c r="G36" s="815" t="s">
        <v>961</v>
      </c>
      <c r="H36" s="814" t="s">
        <v>309</v>
      </c>
      <c r="I36" s="525" t="s">
        <v>961</v>
      </c>
      <c r="J36" s="692" t="s">
        <v>309</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309</v>
      </c>
      <c r="G38" s="815" t="s">
        <v>961</v>
      </c>
      <c r="H38" s="816" t="s">
        <v>309</v>
      </c>
      <c r="I38" s="525" t="s">
        <v>961</v>
      </c>
      <c r="J38" s="522" t="s">
        <v>309</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16C25-B3E7-1A1F-7512-00A47650871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"РСО "Универсал"</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0FBBA-5551-642C-B096-404F12B496E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"РСО "Универсал"</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8662A-7FF5-856E-6F99-E30AADDCA8D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"РСО "Универсал"</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310</v>
      </c>
      <c r="G30" s="1238" t="s">
        <v>1052</v>
      </c>
      <c r="H30" s="1237">
        <f>SUM(I30:J30)</f>
        <v>0</v>
      </c>
      <c r="I30" s="1236"/>
      <c r="J30" s="1226"/>
      <c r="K30" s="1235"/>
      <c r="W30" s="1156">
        <v>11</v>
      </c>
    </row>
    <row customHeight="1" ht="11.549999999999999">
      <c r="F31" s="1231" t="s">
        <v>313</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327</v>
      </c>
      <c r="G33" s="1238" t="s">
        <v>1055</v>
      </c>
      <c r="H33" s="1237">
        <f>SUM(I33:J33)</f>
        <v>0</v>
      </c>
      <c r="I33" s="1236"/>
      <c r="J33" s="1226"/>
      <c r="K33" s="1235"/>
      <c r="W33" s="1156">
        <v>46</v>
      </c>
    </row>
    <row customHeight="1" ht="11.549999999999999">
      <c r="F34" s="1231" t="s">
        <v>335</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310</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313</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EE5C3-CEC4-E0BE-A203-6E1A50D46F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"РСО "Универсал"</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1113</v>
      </c>
      <c r="CC16" s="2434"/>
      <c r="CD16" s="2387" t="s">
        <v>563</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7AEB2-0ACB-6FA2-531E-CC409E28132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498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ООО "РСО "Универсал"</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88</v>
      </c>
      <c r="E13" s="761" t="s">
        <v>305</v>
      </c>
      <c r="F13" s="761" t="s">
        <v>571</v>
      </c>
      <c r="G13" s="809" t="s">
        <v>306</v>
      </c>
      <c r="H13" s="755" t="s">
        <v>306</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1119</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1119</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1119</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1120</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E42AD-AA61-AA1F-255B-8E187FF9314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"РСО "Универсал"</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309</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309</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309</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1127</v>
      </c>
      <c r="F23" s="1671" t="s">
        <v>309</v>
      </c>
      <c r="G23" s="346"/>
      <c r="I23" s="1625"/>
      <c r="J23" s="1625"/>
      <c r="Q23" s="1632">
        <v>0</v>
      </c>
    </row>
    <row s="1636" customFormat="1" customHeight="1" ht="14.25" hidden="1">
      <c r="A24" s="344"/>
      <c r="B24" s="1161"/>
      <c r="C24" s="377"/>
      <c r="D24" s="1674" t="s">
        <v>713</v>
      </c>
      <c r="E24" s="1673" t="s">
        <v>1128</v>
      </c>
      <c r="F24" s="1671" t="s">
        <v>309</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F6001-8A68-6B0E-10CF-3A9748DB48B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498</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498</v>
      </c>
      <c r="D4" s="1674"/>
      <c r="E4" s="206" t="s">
        <v>1131</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498</v>
      </c>
      <c r="D6" s="1674"/>
      <c r="E6" s="207" t="s">
        <v>1132</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498</v>
      </c>
      <c r="D8" s="1674"/>
      <c r="E8" s="207" t="s">
        <v>1133</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498</v>
      </c>
      <c r="D10" s="1674"/>
      <c r="E10" s="207" t="s">
        <v>1134</v>
      </c>
      <c r="F10" s="1671"/>
      <c r="G10" s="1675"/>
      <c r="H10" s="1671" t="s">
        <v>309</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"РСО "Универсал"</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309</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309</v>
      </c>
      <c r="H24" s="214"/>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327</v>
      </c>
      <c r="E26" s="200"/>
      <c r="F26" s="199"/>
      <c r="G26" s="199" t="s">
        <v>309</v>
      </c>
      <c r="H26" s="214"/>
      <c r="I26" s="2170" t="s">
        <v>1141</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758</v>
      </c>
      <c r="E29" s="206" t="s">
        <v>1131</v>
      </c>
      <c r="F29" s="199"/>
      <c r="G29" s="258"/>
      <c r="H29" s="199" t="s">
        <v>309</v>
      </c>
      <c r="I29" s="2170" t="s">
        <v>1142</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1143</v>
      </c>
      <c r="E33" s="207" t="s">
        <v>1132</v>
      </c>
      <c r="F33" s="199"/>
      <c r="G33" s="258"/>
      <c r="H33" s="199" t="s">
        <v>309</v>
      </c>
      <c r="I33" s="2170" t="s">
        <v>1144</v>
      </c>
      <c r="M33" s="84">
        <v>14</v>
      </c>
    </row>
    <row customHeight="1" ht="15.75">
      <c r="A34" s="1684" t="s">
        <v>90</v>
      </c>
      <c r="C34" s="97"/>
      <c r="D34" s="110"/>
      <c r="E34" s="205" t="s">
        <v>325</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1145</v>
      </c>
      <c r="E36" s="207" t="s">
        <v>1133</v>
      </c>
      <c r="F36" s="199"/>
      <c r="G36" s="258"/>
      <c r="H36" s="199" t="s">
        <v>309</v>
      </c>
      <c r="I36" s="2144" t="s">
        <v>1146</v>
      </c>
      <c r="M36" s="84">
        <v>14</v>
      </c>
    </row>
    <row customHeight="1" ht="15.75">
      <c r="A37" s="1684" t="s">
        <v>91</v>
      </c>
      <c r="C37" s="97"/>
      <c r="D37" s="110"/>
      <c r="E37" s="205" t="s">
        <v>325</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888</v>
      </c>
      <c r="E39" s="207" t="s">
        <v>1134</v>
      </c>
      <c r="F39" s="199"/>
      <c r="G39" s="208"/>
      <c r="H39" s="199" t="s">
        <v>309</v>
      </c>
      <c r="I39" s="2170" t="s">
        <v>1147</v>
      </c>
      <c r="L39" s="156" t="s">
        <v>1135</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35C37-1502-EE51-0196-4B980B8BCADC}" mc:Ignorable="x14ac xr xr2 xr3">
  <sheetPr>
    <tabColor theme="6" tint="0.4"/>
  </sheetPr>
  <dimension ref="A1:AH332"/>
  <sheetViews>
    <sheetView showGridLines="0" zoomScale="90" workbookViewId="0">
      <pane xSplit="7" ySplit="21" topLeftCell="L51"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45827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369</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122</v>
      </c>
      <c r="G20" s="2225" t="s">
        <v>123</v>
      </c>
      <c r="H20" s="2387" t="s">
        <v>1151</v>
      </c>
      <c r="I20" s="2388"/>
      <c r="J20" s="2434"/>
      <c r="K20" s="2225" t="s">
        <v>306</v>
      </c>
      <c r="L20" s="2225" t="s">
        <v>393</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Холодное водоснабжение. Питьевая вода</v>
      </c>
      <c r="H51" s="1863"/>
      <c r="I51" s="1740">
        <v>46023</v>
      </c>
      <c r="J51" s="1774">
        <v>46387</v>
      </c>
      <c r="K51" s="1866" t="s">
        <v>1155</v>
      </c>
      <c r="L51" s="1863" t="s">
        <v>309</v>
      </c>
      <c r="M51" s="2171"/>
      <c r="N51" s="335"/>
      <c r="O51" s="1625"/>
      <c r="P51" s="1625"/>
      <c r="AH51" s="1632">
        <v>0</v>
      </c>
    </row>
    <row s="1636" customFormat="1" customHeight="1" ht="18.75">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6">
      <c r="A85" s="1781"/>
      <c r="B85" s="1781"/>
      <c r="D85" s="377"/>
      <c r="E85" s="400"/>
      <c r="F85" s="199" t="s">
        <v>309</v>
      </c>
      <c r="G85" s="199" t="s">
        <v>309</v>
      </c>
      <c r="H85" s="2219" t="s">
        <v>309</v>
      </c>
      <c r="I85" s="2221"/>
      <c r="J85" s="199" t="s">
        <v>309</v>
      </c>
      <c r="K85" s="199" t="s">
        <v>309</v>
      </c>
      <c r="L85" s="2692" t="s">
        <v>1156</v>
      </c>
      <c r="M85" s="346" t="s">
        <v>1157</v>
      </c>
      <c r="N85" s="335"/>
      <c r="AH85" s="375">
        <v>34</v>
      </c>
    </row>
    <row customHeight="1" ht="19.95">
      <c r="A86" s="1781"/>
      <c r="B86" s="1781"/>
      <c r="D86" s="377"/>
      <c r="E86" s="148" t="s">
        <v>90</v>
      </c>
      <c r="F86" s="2461" t="s">
        <v>1158</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Холодное водоснабжение. Питьевая вода</v>
      </c>
      <c r="H114" s="1863"/>
      <c r="I114" s="1740">
        <v>46023</v>
      </c>
      <c r="J114" s="1774">
        <v>46387</v>
      </c>
      <c r="K114" s="1779">
        <v>143999.7</v>
      </c>
      <c r="L114" s="1863" t="s">
        <v>309</v>
      </c>
      <c r="M114" s="342"/>
      <c r="N114" s="335"/>
      <c r="O114" s="1625"/>
      <c r="P114" s="1625"/>
      <c r="AH114" s="1632">
        <v>0</v>
      </c>
    </row>
    <row s="1636" customFormat="1" customHeight="1" ht="18.75">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Холодное водоснабжение. Питьевая вода</v>
      </c>
      <c r="H175" s="1863"/>
      <c r="I175" s="1740">
        <v>46023</v>
      </c>
      <c r="J175" s="1774">
        <v>46387</v>
      </c>
      <c r="K175" s="1779">
        <v>762.59</v>
      </c>
      <c r="L175" s="1863" t="s">
        <v>309</v>
      </c>
      <c r="M175" s="342"/>
      <c r="N175" s="335"/>
      <c r="O175" s="1625"/>
      <c r="P175" s="1625"/>
      <c r="AH175" s="1632">
        <v>0</v>
      </c>
    </row>
    <row s="1636" customFormat="1" customHeight="1" ht="18.75">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Холодное водоснабжение. Питьевая вода</v>
      </c>
      <c r="H236" s="1863"/>
      <c r="I236" s="1740">
        <v>46023</v>
      </c>
      <c r="J236" s="1774">
        <v>46387</v>
      </c>
      <c r="K236" s="1779">
        <v>0</v>
      </c>
      <c r="L236" s="1863" t="s">
        <v>309</v>
      </c>
      <c r="M236" s="342"/>
      <c r="N236" s="335"/>
      <c r="O236" s="1625"/>
      <c r="P236" s="1625"/>
      <c r="AH236" s="1632">
        <v>0</v>
      </c>
    </row>
    <row s="1636" customFormat="1" customHeight="1" ht="18.75">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Холодное водоснабжение. Питьевая вода</v>
      </c>
      <c r="H297" s="1863"/>
      <c r="I297" s="1740">
        <v>46023</v>
      </c>
      <c r="J297" s="1774">
        <v>46387</v>
      </c>
      <c r="K297" s="1779">
        <v>2109.22</v>
      </c>
      <c r="L297" s="1863" t="s">
        <v>309</v>
      </c>
      <c r="M297" s="342"/>
      <c r="N297" s="335"/>
      <c r="O297" s="1625"/>
      <c r="P297" s="1625"/>
      <c r="AH297" s="1632">
        <v>0</v>
      </c>
    </row>
    <row s="1636" customFormat="1" customHeight="1" ht="18.75">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12365E13-5051-178A-EF72-19824641884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E7A4D-1AF5-308D-85DD-E84051DB4E4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498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"РСО "Универсал"</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1160</v>
      </c>
      <c r="G10" s="214" t="s">
        <v>1161</v>
      </c>
      <c r="H10" s="2170" t="s">
        <v>1162</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1163</v>
      </c>
      <c r="G11" s="214" t="s">
        <v>1161</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1164</v>
      </c>
      <c r="G12" s="214" t="s">
        <v>1161</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1165</v>
      </c>
      <c r="G13" s="214" t="s">
        <v>1161</v>
      </c>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DCD3B-5788-0739-9101-33AA266887C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ООО "РСО "Универсал"</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88</v>
      </c>
      <c r="E13" s="808" t="s">
        <v>305</v>
      </c>
      <c r="F13" s="808" t="s">
        <v>571</v>
      </c>
      <c r="G13" s="809" t="s">
        <v>306</v>
      </c>
      <c r="H13" s="808" t="s">
        <v>393</v>
      </c>
      <c r="I13" s="809" t="s">
        <v>306</v>
      </c>
      <c r="J13" s="808" t="s">
        <v>393</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1167</v>
      </c>
      <c r="F17" s="522" t="s">
        <v>309</v>
      </c>
      <c r="G17" s="679"/>
      <c r="H17" s="679"/>
      <c r="I17" s="679"/>
      <c r="J17" s="679"/>
      <c r="K17" s="290" t="s">
        <v>1168</v>
      </c>
      <c r="V17" s="506">
        <v>0</v>
      </c>
    </row>
    <row customHeight="1" ht="48.29999999999999">
      <c r="A18" s="506"/>
      <c r="C18" s="527"/>
      <c r="D18" s="522">
        <v>3</v>
      </c>
      <c r="E18" s="280" t="s">
        <v>819</v>
      </c>
      <c r="F18" s="522" t="s">
        <v>309</v>
      </c>
      <c r="G18" s="810" t="s">
        <v>309</v>
      </c>
      <c r="H18" s="811" t="s">
        <v>309</v>
      </c>
      <c r="I18" s="522" t="s">
        <v>309</v>
      </c>
      <c r="J18" s="579" t="s">
        <v>309</v>
      </c>
      <c r="K18" s="290" t="s">
        <v>1169</v>
      </c>
      <c r="V18" s="506">
        <v>46</v>
      </c>
    </row>
    <row customHeight="1" ht="35.699999999999996">
      <c r="A19" s="506"/>
      <c r="C19" s="527"/>
      <c r="D19" s="540" t="s">
        <v>327</v>
      </c>
      <c r="E19" s="560" t="s">
        <v>821</v>
      </c>
      <c r="F19" s="522" t="s">
        <v>822</v>
      </c>
      <c r="G19" s="818"/>
      <c r="H19" s="107"/>
      <c r="I19" s="818"/>
      <c r="J19" s="819"/>
      <c r="K19" s="680"/>
      <c r="V19" s="506">
        <v>34</v>
      </c>
    </row>
    <row customHeight="1" ht="35.699999999999996">
      <c r="A20" s="506"/>
      <c r="C20" s="527"/>
      <c r="D20" s="1891" t="s">
        <v>335</v>
      </c>
      <c r="E20" s="560" t="s">
        <v>823</v>
      </c>
      <c r="F20" s="522" t="s">
        <v>824</v>
      </c>
      <c r="G20" s="818"/>
      <c r="H20" s="107"/>
      <c r="I20" s="818"/>
      <c r="J20" s="107"/>
      <c r="K20" s="680"/>
      <c r="V20" s="506">
        <v>34</v>
      </c>
    </row>
    <row customHeight="1" ht="48.29999999999999">
      <c r="A21" s="506"/>
      <c r="C21" s="527"/>
      <c r="D21" s="1891" t="s">
        <v>337</v>
      </c>
      <c r="E21" s="560" t="s">
        <v>825</v>
      </c>
      <c r="F21" s="522" t="s">
        <v>576</v>
      </c>
      <c r="G21" s="681"/>
      <c r="H21" s="107"/>
      <c r="I21" s="681"/>
      <c r="J21" s="107"/>
      <c r="K21" s="680"/>
      <c r="V21" s="506">
        <v>46</v>
      </c>
    </row>
    <row customHeight="1" ht="67.5" hidden="1">
      <c r="A22" s="506"/>
      <c r="C22" s="527"/>
      <c r="D22" s="522">
        <v>5</v>
      </c>
      <c r="E22" s="280" t="s">
        <v>1170</v>
      </c>
      <c r="F22" s="522" t="s">
        <v>563</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DE5069-5269-43D2-794D-18ACE07AC8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812</v>
      </c>
      <c r="BI1" s="1071"/>
      <c r="BJ1" s="1072" t="s">
        <v>1215</v>
      </c>
      <c r="BK1" s="1071"/>
      <c r="BL1" s="1073" t="s">
        <v>911</v>
      </c>
      <c r="BM1" s="1071"/>
      <c r="BN1" s="1074" t="s">
        <v>1216</v>
      </c>
      <c r="BS1" s="1428"/>
    </row>
    <row customHeight="1" ht="11.25">
      <c r="A2" s="1075" t="s">
        <v>1217</v>
      </c>
      <c r="B2" s="1076">
        <v>2000</v>
      </c>
      <c r="C2" s="1076">
        <v>2022</v>
      </c>
      <c r="D2" s="1076" t="s">
        <v>66</v>
      </c>
      <c r="E2" s="1077" t="s">
        <v>1218</v>
      </c>
      <c r="F2" s="1077" t="s">
        <v>1219</v>
      </c>
      <c r="G2" s="1077" t="s">
        <v>1220</v>
      </c>
      <c r="H2" s="1078" t="s">
        <v>55</v>
      </c>
      <c r="I2" s="1077" t="s">
        <v>109</v>
      </c>
      <c r="J2" s="1077" t="s">
        <v>1221</v>
      </c>
      <c r="K2" s="1079" t="s">
        <v>1222</v>
      </c>
      <c r="L2" s="1080"/>
      <c r="M2" s="1079">
        <v>1</v>
      </c>
      <c r="N2" s="1163" t="s">
        <v>1223</v>
      </c>
      <c r="O2" s="1078" t="s">
        <v>1224</v>
      </c>
      <c r="P2" s="1081" t="s">
        <v>1225</v>
      </c>
      <c r="Q2" s="1082" t="s">
        <v>1226</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1241</v>
      </c>
      <c r="BB2" s="1121" t="s">
        <v>1242</v>
      </c>
      <c r="BC2" s="1121" t="s">
        <v>1243</v>
      </c>
      <c r="BE2" s="1121">
        <v>2000</v>
      </c>
      <c r="BF2" s="1121" t="s">
        <v>1244</v>
      </c>
    </row>
    <row customHeight="1" ht="11.25">
      <c r="A3" s="1075" t="s">
        <v>1245</v>
      </c>
      <c r="B3" s="1076">
        <v>2001</v>
      </c>
      <c r="C3" s="1076">
        <v>2023</v>
      </c>
      <c r="D3" s="1076" t="s">
        <v>19</v>
      </c>
      <c r="E3" s="1077" t="s">
        <v>1246</v>
      </c>
      <c r="F3" s="1077" t="s">
        <v>1247</v>
      </c>
      <c r="G3" s="1077" t="s">
        <v>1248</v>
      </c>
      <c r="H3" s="1078" t="s">
        <v>1249</v>
      </c>
      <c r="I3" s="1077" t="s">
        <v>110</v>
      </c>
      <c r="J3" s="1077" t="s">
        <v>561</v>
      </c>
      <c r="K3" s="1079" t="s">
        <v>1155</v>
      </c>
      <c r="L3" s="1080">
        <f>_xlfn.IFERROR(MATCH(K3,OFFER_METHOD,0),0)</f>
        <v>28</v>
      </c>
      <c r="M3" s="1079">
        <v>2</v>
      </c>
      <c r="N3" s="1163" t="s">
        <v>1250</v>
      </c>
      <c r="O3" s="1078" t="s">
        <v>1251</v>
      </c>
      <c r="P3" s="1081" t="s">
        <v>37</v>
      </c>
      <c r="Q3" s="1082" t="s">
        <v>1252</v>
      </c>
      <c r="R3" s="144" t="s">
        <v>1253</v>
      </c>
      <c r="S3" s="144" t="s">
        <v>1254</v>
      </c>
      <c r="T3" s="1083" t="s">
        <v>1255</v>
      </c>
      <c r="U3" s="1080" t="s">
        <v>1256</v>
      </c>
      <c r="V3" s="1084">
        <v>2</v>
      </c>
      <c r="W3" s="1085"/>
      <c r="X3" s="1085" t="s">
        <v>1257</v>
      </c>
      <c r="Y3" s="1076" t="s">
        <v>1232</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1243</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90</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1232</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91</v>
      </c>
      <c r="K5" s="1079" t="s">
        <v>1317</v>
      </c>
      <c r="L5" s="1080">
        <f>_xlfn.IFERROR(MATCH(K5,OFFER_METHOD,0),0)</f>
        <v>0</v>
      </c>
      <c r="M5" s="1079">
        <v>4</v>
      </c>
      <c r="N5" s="1093" t="s">
        <v>1318</v>
      </c>
      <c r="O5" s="1077" t="s">
        <v>1319</v>
      </c>
      <c r="Q5" s="1082" t="s">
        <v>1320</v>
      </c>
      <c r="R5" s="144" t="s">
        <v>499</v>
      </c>
      <c r="T5" s="1078" t="s">
        <v>1321</v>
      </c>
      <c r="U5" s="1080" t="s">
        <v>1322</v>
      </c>
      <c r="V5" s="1084">
        <v>4</v>
      </c>
      <c r="W5" s="1085"/>
      <c r="X5" s="1085" t="s">
        <v>166</v>
      </c>
      <c r="Y5" s="1076" t="s">
        <v>1323</v>
      </c>
      <c r="Z5" s="1092">
        <v>1</v>
      </c>
      <c r="AF5" s="1078" t="s">
        <v>1324</v>
      </c>
      <c r="AH5" s="1077" t="s">
        <v>1325</v>
      </c>
      <c r="AK5" s="1077" t="s">
        <v>1326</v>
      </c>
      <c r="AM5" s="1077" t="s">
        <v>1327</v>
      </c>
      <c r="AP5" s="1088" t="s">
        <v>166</v>
      </c>
      <c r="AQ5" s="1089" t="s">
        <v>166</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1231</v>
      </c>
      <c r="BS5" s="1430"/>
      <c r="BT5" s="1282">
        <v>64236871</v>
      </c>
      <c r="BU5" s="1069" t="s">
        <v>232</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111</v>
      </c>
      <c r="J6" s="1068" t="s">
        <v>1341</v>
      </c>
      <c r="L6" s="1080">
        <f>SUM(kind_of_control_method_filter)</f>
        <v>28</v>
      </c>
      <c r="N6" s="1093" t="s">
        <v>1342</v>
      </c>
      <c r="O6" s="1077" t="s">
        <v>1343</v>
      </c>
      <c r="R6" s="144" t="s">
        <v>1226</v>
      </c>
      <c r="T6" s="1078" t="s">
        <v>1344</v>
      </c>
      <c r="U6" s="1080" t="s">
        <v>1324</v>
      </c>
      <c r="V6" s="1084">
        <v>5</v>
      </c>
      <c r="W6" s="1085"/>
      <c r="X6" s="1076" t="s">
        <v>172</v>
      </c>
      <c r="Y6" s="1076" t="s">
        <v>1345</v>
      </c>
      <c r="Z6" s="1092"/>
      <c r="AA6" s="1095"/>
      <c r="AH6" s="1077" t="s">
        <v>1346</v>
      </c>
      <c r="AK6" s="1077" t="s">
        <v>1347</v>
      </c>
      <c r="AM6" s="1077" t="s">
        <v>1348</v>
      </c>
      <c r="AP6" s="1088" t="s">
        <v>172</v>
      </c>
      <c r="AQ6" s="1089" t="s">
        <v>172</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1264</v>
      </c>
      <c r="BS6" s="1431"/>
      <c r="BT6" s="1282">
        <v>64236872</v>
      </c>
      <c r="BU6" s="1069" t="s">
        <v>237</v>
      </c>
      <c r="BV6" s="1071"/>
      <c r="BW6" s="1696">
        <v>4213768</v>
      </c>
      <c r="BX6" s="1694" t="s">
        <v>257</v>
      </c>
      <c r="BZ6" s="1282">
        <v>64237510</v>
      </c>
      <c r="CA6" s="1069" t="s">
        <v>1356</v>
      </c>
    </row>
    <row customHeight="1" ht="11.25">
      <c r="A7" s="1075" t="s">
        <v>1357</v>
      </c>
      <c r="B7" s="1076">
        <v>2005</v>
      </c>
      <c r="E7" s="1077" t="s">
        <v>1358</v>
      </c>
      <c r="F7" s="1094"/>
      <c r="H7" s="1078" t="s">
        <v>1359</v>
      </c>
      <c r="I7" s="1077" t="s">
        <v>92</v>
      </c>
      <c r="J7" s="1077" t="s">
        <v>1360</v>
      </c>
      <c r="N7" s="1097" t="s">
        <v>1361</v>
      </c>
      <c r="O7" s="1077" t="s">
        <v>1362</v>
      </c>
      <c r="U7" s="1080" t="s">
        <v>19</v>
      </c>
      <c r="V7" s="371" t="s">
        <v>92</v>
      </c>
      <c r="W7" s="1085"/>
      <c r="X7" s="1076" t="s">
        <v>178</v>
      </c>
      <c r="Y7" s="1076" t="s">
        <v>1323</v>
      </c>
      <c r="Z7" s="1092"/>
      <c r="AA7" s="1095"/>
      <c r="AH7" s="1077" t="s">
        <v>1363</v>
      </c>
      <c r="AK7" s="1077" t="s">
        <v>1364</v>
      </c>
      <c r="AM7" s="1077" t="s">
        <v>1365</v>
      </c>
      <c r="AP7" s="1088" t="s">
        <v>178</v>
      </c>
      <c r="AQ7" s="1089" t="s">
        <v>178</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1257</v>
      </c>
      <c r="BS7" s="1430"/>
      <c r="BT7" s="1282">
        <v>64236873</v>
      </c>
      <c r="BU7" s="1069" t="s">
        <v>242</v>
      </c>
      <c r="BV7" s="1071"/>
      <c r="BW7" s="1696">
        <v>4213769</v>
      </c>
      <c r="BX7" s="1694" t="s">
        <v>1373</v>
      </c>
      <c r="BZ7" s="1282">
        <v>64237511</v>
      </c>
      <c r="CA7" s="1069" t="s">
        <v>272</v>
      </c>
    </row>
    <row customHeight="1" ht="11.25">
      <c r="A8" s="1075" t="s">
        <v>1374</v>
      </c>
      <c r="B8" s="1076">
        <v>2006</v>
      </c>
      <c r="E8" s="1077" t="s">
        <v>1375</v>
      </c>
      <c r="F8" s="1094"/>
      <c r="H8" s="1078" t="s">
        <v>1376</v>
      </c>
      <c r="I8" s="1077" t="s">
        <v>93</v>
      </c>
      <c r="J8" s="1077" t="s">
        <v>1377</v>
      </c>
      <c r="N8" s="1164" t="s">
        <v>1378</v>
      </c>
      <c r="O8" s="1077" t="s">
        <v>1379</v>
      </c>
      <c r="V8" s="371" t="s">
        <v>93</v>
      </c>
      <c r="W8" s="1085"/>
      <c r="X8" s="1076" t="s">
        <v>184</v>
      </c>
      <c r="Y8" s="1076" t="s">
        <v>1323</v>
      </c>
      <c r="Z8" s="1092"/>
      <c r="AA8" s="1095"/>
      <c r="AK8" s="1077" t="s">
        <v>1380</v>
      </c>
      <c r="AP8" s="1088" t="s">
        <v>184</v>
      </c>
      <c r="AQ8" s="1089" t="s">
        <v>184</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166</v>
      </c>
      <c r="BS8" s="1430"/>
      <c r="BT8" s="1282">
        <v>64236874</v>
      </c>
      <c r="BU8" s="1296" t="s">
        <v>1389</v>
      </c>
      <c r="BV8" s="1071"/>
      <c r="BW8" s="1696">
        <v>4213770</v>
      </c>
      <c r="BX8" s="1697" t="s">
        <v>1390</v>
      </c>
      <c r="BZ8" s="1282">
        <v>64237512</v>
      </c>
      <c r="CA8" s="1069" t="s">
        <v>267</v>
      </c>
    </row>
    <row customHeight="1" ht="11.25">
      <c r="A9" s="1075" t="s">
        <v>1391</v>
      </c>
      <c r="B9" s="1076">
        <v>2007</v>
      </c>
      <c r="E9" s="1077" t="s">
        <v>1392</v>
      </c>
      <c r="F9" s="1094"/>
      <c r="G9" s="1068" t="s">
        <v>1393</v>
      </c>
      <c r="H9" s="1068" t="s">
        <v>1394</v>
      </c>
      <c r="I9" s="1077" t="s">
        <v>112</v>
      </c>
      <c r="O9" s="1077" t="s">
        <v>1395</v>
      </c>
      <c r="V9" s="371" t="s">
        <v>112</v>
      </c>
      <c r="W9" s="1085"/>
      <c r="X9" s="1076" t="s">
        <v>190</v>
      </c>
      <c r="Y9" s="1076" t="s">
        <v>1232</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172</v>
      </c>
      <c r="BS9" s="1430"/>
      <c r="BT9" s="1282">
        <v>64236875</v>
      </c>
      <c r="BU9" s="1069" t="s">
        <v>247</v>
      </c>
      <c r="BV9" s="1071"/>
      <c r="BW9" s="1691"/>
      <c r="BX9" s="1691"/>
    </row>
    <row customHeight="1" ht="11.25">
      <c r="A10" s="1075" t="s">
        <v>1405</v>
      </c>
      <c r="B10" s="1076">
        <v>2008</v>
      </c>
      <c r="E10" s="1077" t="s">
        <v>1406</v>
      </c>
      <c r="F10" s="1094"/>
      <c r="G10" s="1077" t="s">
        <v>1407</v>
      </c>
      <c r="H10" s="1077" t="s">
        <v>1408</v>
      </c>
      <c r="I10" s="1077" t="s">
        <v>148</v>
      </c>
      <c r="J10" s="1068" t="s">
        <v>1409</v>
      </c>
      <c r="K10" s="1068" t="s">
        <v>1410</v>
      </c>
      <c r="O10" s="1077" t="s">
        <v>1411</v>
      </c>
      <c r="V10" s="372" t="s">
        <v>148</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178</v>
      </c>
      <c r="BS10" s="1430"/>
      <c r="BT10" s="1282">
        <v>64236876</v>
      </c>
      <c r="BU10" s="1069" t="s">
        <v>222</v>
      </c>
      <c r="BV10" s="1071"/>
      <c r="BW10" s="1691"/>
      <c r="BX10" s="1691"/>
    </row>
    <row customHeight="1" ht="11.25">
      <c r="A11" s="1075" t="s">
        <v>1421</v>
      </c>
      <c r="B11" s="1076">
        <v>2009</v>
      </c>
      <c r="E11" s="1077" t="s">
        <v>1422</v>
      </c>
      <c r="F11" s="1094"/>
      <c r="G11" s="1077" t="s">
        <v>1423</v>
      </c>
      <c r="H11" s="1077" t="s">
        <v>1424</v>
      </c>
      <c r="I11" s="1077" t="s">
        <v>149</v>
      </c>
      <c r="J11" s="1078" t="s">
        <v>1425</v>
      </c>
      <c r="K11" s="1100" t="s">
        <v>1426</v>
      </c>
      <c r="O11" s="1078" t="s">
        <v>1427</v>
      </c>
      <c r="V11" s="371" t="s">
        <v>149</v>
      </c>
      <c r="W11" s="276"/>
      <c r="X11" s="1085" t="s">
        <v>1397</v>
      </c>
      <c r="Y11" s="1076" t="s">
        <v>1428</v>
      </c>
      <c r="Z11" s="1092"/>
      <c r="AP11" s="1088" t="s">
        <v>190</v>
      </c>
      <c r="AQ11" s="1090" t="s">
        <v>190</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184</v>
      </c>
      <c r="BS11" s="1430"/>
      <c r="BW11" s="1691"/>
      <c r="BX11" s="1691"/>
    </row>
    <row customHeight="1" ht="11.25">
      <c r="A12" s="1075" t="s">
        <v>1435</v>
      </c>
      <c r="B12" s="1076">
        <v>2010</v>
      </c>
      <c r="E12" s="1077" t="s">
        <v>1436</v>
      </c>
      <c r="F12" s="1094"/>
      <c r="G12" s="1077" t="s">
        <v>1424</v>
      </c>
      <c r="I12" s="1077" t="s">
        <v>150</v>
      </c>
      <c r="J12" s="1078" t="s">
        <v>1437</v>
      </c>
      <c r="K12" s="1100" t="s">
        <v>1438</v>
      </c>
      <c r="O12" s="1078" t="s">
        <v>1226</v>
      </c>
      <c r="V12" s="371" t="s">
        <v>150</v>
      </c>
      <c r="W12" s="1090"/>
      <c r="X12" s="1085" t="s">
        <v>1439</v>
      </c>
      <c r="Y12" s="1076" t="s">
        <v>1232</v>
      </c>
      <c r="AP12" s="1088"/>
      <c r="AW12" s="1121" t="s">
        <v>149</v>
      </c>
      <c r="AX12" s="1121" t="s">
        <v>149</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151</v>
      </c>
      <c r="K13" s="1100" t="s">
        <v>1396</v>
      </c>
      <c r="V13" s="371" t="s">
        <v>151</v>
      </c>
      <c r="W13" s="1090"/>
      <c r="X13" s="1090"/>
      <c r="Y13" s="1090"/>
      <c r="AW13" s="1121" t="s">
        <v>150</v>
      </c>
      <c r="AX13" s="1121" t="s">
        <v>150</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152</v>
      </c>
      <c r="J14" s="1068" t="s">
        <v>1454</v>
      </c>
      <c r="N14" s="1068" t="s">
        <v>1455</v>
      </c>
      <c r="V14" s="1084">
        <v>13</v>
      </c>
      <c r="W14" s="1085"/>
      <c r="X14" s="1085" t="s">
        <v>1264</v>
      </c>
      <c r="Y14" s="1076" t="s">
        <v>1232</v>
      </c>
      <c r="AW14" s="1121" t="s">
        <v>151</v>
      </c>
      <c r="AX14" s="1121" t="s">
        <v>151</v>
      </c>
      <c r="AZ14" s="1068" t="s">
        <v>1456</v>
      </c>
      <c r="BB14" s="1121" t="s">
        <v>1457</v>
      </c>
      <c r="BC14" s="1121" t="s">
        <v>1449</v>
      </c>
      <c r="BE14" s="1121">
        <v>2012</v>
      </c>
      <c r="BH14" s="1069" t="s">
        <v>1372</v>
      </c>
      <c r="BJ14" s="1218" t="s">
        <v>1458</v>
      </c>
      <c r="BL14" s="1218" t="s">
        <v>1458</v>
      </c>
      <c r="BN14" s="1069" t="s">
        <v>1459</v>
      </c>
      <c r="BQ14" s="1282">
        <v>4213782</v>
      </c>
      <c r="BR14" s="1069" t="s">
        <v>190</v>
      </c>
      <c r="BS14" s="1430"/>
      <c r="BT14" s="1071"/>
      <c r="BU14" s="1071"/>
      <c r="BV14" s="1071"/>
      <c r="BW14" s="1695"/>
      <c r="BX14" s="1691"/>
    </row>
    <row customHeight="1" ht="19.5">
      <c r="A15" s="1075" t="s">
        <v>1460</v>
      </c>
      <c r="B15" s="1076">
        <v>2013</v>
      </c>
      <c r="E15" s="1699" t="s">
        <v>1461</v>
      </c>
      <c r="G15" s="1068" t="s">
        <v>1462</v>
      </c>
      <c r="H15" s="1068" t="s">
        <v>1463</v>
      </c>
      <c r="I15" s="1079" t="s">
        <v>153</v>
      </c>
      <c r="J15" s="1090" t="s">
        <v>588</v>
      </c>
      <c r="N15" s="1159" t="s">
        <v>1464</v>
      </c>
      <c r="X15" s="1088"/>
      <c r="AW15" s="1121" t="s">
        <v>152</v>
      </c>
      <c r="AX15" s="1121" t="s">
        <v>152</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561</v>
      </c>
      <c r="N16" s="1159" t="s">
        <v>1473</v>
      </c>
      <c r="AW16" s="1121" t="s">
        <v>153</v>
      </c>
      <c r="AX16" s="1121" t="s">
        <v>153</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1275</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1305</v>
      </c>
      <c r="BR18" s="1160" t="s">
        <v>1306</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165</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223</v>
      </c>
      <c r="BV19" s="1071"/>
      <c r="BW19" s="1696">
        <v>4189706</v>
      </c>
      <c r="BX19" s="1694" t="s">
        <v>1511</v>
      </c>
      <c r="BZ19" s="1282">
        <v>4189714</v>
      </c>
      <c r="CA19" s="1069" t="s">
        <v>1512</v>
      </c>
      <c r="CC19" s="1282">
        <v>4189708</v>
      </c>
      <c r="CD19" s="1069" t="s">
        <v>1513</v>
      </c>
    </row>
    <row customHeight="1" ht="21">
      <c r="A20" s="1075" t="s">
        <v>1514</v>
      </c>
      <c r="B20" s="1076">
        <v>2018</v>
      </c>
      <c r="E20" s="1075" t="s">
        <v>1264</v>
      </c>
      <c r="I20" s="1077" t="s">
        <v>1515</v>
      </c>
      <c r="N20" s="1159" t="s">
        <v>1516</v>
      </c>
      <c r="AW20" s="1121" t="s">
        <v>1504</v>
      </c>
      <c r="AX20" s="1121" t="s">
        <v>1504</v>
      </c>
      <c r="AZ20" s="1121" t="s">
        <v>1517</v>
      </c>
      <c r="BB20" s="1121" t="s">
        <v>1518</v>
      </c>
      <c r="BC20" s="1121" t="s">
        <v>1449</v>
      </c>
      <c r="BE20" s="1121">
        <v>2018</v>
      </c>
      <c r="BH20" s="1069" t="s">
        <v>1445</v>
      </c>
      <c r="BJ20" s="1069" t="s">
        <v>1372</v>
      </c>
      <c r="BL20" s="1069" t="s">
        <v>1372</v>
      </c>
      <c r="BQ20" s="1282">
        <v>4190065</v>
      </c>
      <c r="BR20" s="1069" t="s">
        <v>1519</v>
      </c>
      <c r="BS20" s="1430"/>
      <c r="BT20" s="1282">
        <v>4189672</v>
      </c>
      <c r="BU20" s="1069" t="s">
        <v>1520</v>
      </c>
      <c r="BV20" s="1071"/>
      <c r="BW20" s="1696">
        <v>4189705</v>
      </c>
      <c r="BX20" s="1694" t="s">
        <v>1521</v>
      </c>
      <c r="BZ20" s="1282">
        <v>4189713</v>
      </c>
      <c r="CA20" s="1069" t="s">
        <v>1521</v>
      </c>
      <c r="CC20" s="1282">
        <v>4189709</v>
      </c>
      <c r="CD20" s="1069" t="s">
        <v>1522</v>
      </c>
    </row>
    <row customHeight="1" ht="21">
      <c r="A21" s="1075" t="s">
        <v>1523</v>
      </c>
      <c r="B21" s="1076">
        <v>2019</v>
      </c>
      <c r="I21" s="1077" t="s">
        <v>1524</v>
      </c>
      <c r="N21" s="1159" t="s">
        <v>1525</v>
      </c>
      <c r="AW21" s="1121" t="s">
        <v>1515</v>
      </c>
      <c r="AX21" s="1121" t="s">
        <v>1515</v>
      </c>
      <c r="AZ21" s="1121" t="s">
        <v>1526</v>
      </c>
      <c r="BB21" s="1121" t="s">
        <v>1527</v>
      </c>
      <c r="BC21" s="1121" t="s">
        <v>1332</v>
      </c>
      <c r="BE21" s="1121">
        <v>2019</v>
      </c>
      <c r="BH21" s="1069" t="s">
        <v>1452</v>
      </c>
      <c r="BJ21" s="1069" t="s">
        <v>1388</v>
      </c>
      <c r="BL21" s="1069" t="s">
        <v>1388</v>
      </c>
      <c r="BQ21" s="1282">
        <v>4190066</v>
      </c>
      <c r="BR21" s="1069" t="s">
        <v>1528</v>
      </c>
      <c r="BS21" s="1430"/>
      <c r="BT21" s="1282">
        <v>4189673</v>
      </c>
      <c r="BU21" s="1069" t="s">
        <v>1529</v>
      </c>
      <c r="BV21" s="1071"/>
      <c r="BW21" s="1696">
        <v>4189707</v>
      </c>
      <c r="BX21" s="1694" t="s">
        <v>1530</v>
      </c>
      <c r="BZ21" s="1282">
        <v>4189712</v>
      </c>
      <c r="CA21" s="1069" t="s">
        <v>1531</v>
      </c>
      <c r="CC21" s="1282">
        <v>4189710</v>
      </c>
      <c r="CD21" s="1069" t="s">
        <v>1532</v>
      </c>
    </row>
    <row customHeight="1" ht="21">
      <c r="A22" s="1075" t="s">
        <v>1533</v>
      </c>
      <c r="B22" s="1076">
        <v>2020</v>
      </c>
      <c r="N22" s="1159" t="s">
        <v>1534</v>
      </c>
      <c r="AW22" s="1121" t="s">
        <v>1524</v>
      </c>
      <c r="AX22" s="1121" t="s">
        <v>1524</v>
      </c>
      <c r="AZ22" s="1121" t="s">
        <v>1535</v>
      </c>
      <c r="BB22" s="1121" t="s">
        <v>1536</v>
      </c>
      <c r="BC22" s="1121" t="s">
        <v>1332</v>
      </c>
      <c r="BE22" s="1121">
        <v>2020</v>
      </c>
      <c r="BH22" s="1069" t="s">
        <v>1459</v>
      </c>
      <c r="BJ22" s="1069" t="s">
        <v>1404</v>
      </c>
      <c r="BL22" s="1069" t="s">
        <v>1404</v>
      </c>
      <c r="BQ22" s="1282">
        <v>4190067</v>
      </c>
      <c r="BR22" s="1069" t="s">
        <v>1537</v>
      </c>
      <c r="BS22" s="1430"/>
      <c r="BT22" s="1282">
        <v>4189674</v>
      </c>
      <c r="BU22" s="1069" t="s">
        <v>1538</v>
      </c>
      <c r="BV22" s="1071"/>
      <c r="BW22" s="1071"/>
      <c r="CC22" s="1282">
        <v>4189711</v>
      </c>
      <c r="CD22" s="1069" t="s">
        <v>296</v>
      </c>
    </row>
    <row customHeight="1" ht="21">
      <c r="A23" s="1075" t="s">
        <v>1539</v>
      </c>
      <c r="B23" s="1076">
        <v>2021</v>
      </c>
      <c r="AW23" s="1121" t="s">
        <v>99</v>
      </c>
      <c r="AX23" s="1121" t="s">
        <v>99</v>
      </c>
      <c r="AZ23" s="1121" t="s">
        <v>1540</v>
      </c>
      <c r="BB23" s="1121" t="s">
        <v>1541</v>
      </c>
      <c r="BC23" s="1121" t="s">
        <v>1243</v>
      </c>
      <c r="BE23" s="1121">
        <v>2021</v>
      </c>
      <c r="BH23" s="1069" t="s">
        <v>1467</v>
      </c>
      <c r="BJ23" s="1069" t="s">
        <v>1420</v>
      </c>
      <c r="BL23" s="1069" t="s">
        <v>1420</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1476</v>
      </c>
      <c r="BJ24" s="1069" t="s">
        <v>1434</v>
      </c>
      <c r="BL24" s="1069" t="s">
        <v>1434</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1483</v>
      </c>
      <c r="BJ25" s="1069" t="s">
        <v>1508</v>
      </c>
      <c r="BL25" s="1069" t="s">
        <v>1508</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1427</v>
      </c>
      <c r="BB26" s="1121" t="s">
        <v>1562</v>
      </c>
      <c r="BC26" s="1121" t="s">
        <v>1549</v>
      </c>
      <c r="BE26" s="1121">
        <v>2024</v>
      </c>
      <c r="BH26" s="1069" t="s">
        <v>1494</v>
      </c>
      <c r="BJ26" s="1069" t="s">
        <v>1445</v>
      </c>
      <c r="BL26" s="1069" t="s">
        <v>1445</v>
      </c>
      <c r="BQ26" s="1282">
        <v>4190071</v>
      </c>
      <c r="BR26" s="1069" t="s">
        <v>1563</v>
      </c>
      <c r="BS26" s="1430"/>
      <c r="BV26" s="1071"/>
      <c r="BW26" s="1071"/>
    </row>
    <row customHeight="1" ht="11.25">
      <c r="A27" s="1075" t="s">
        <v>1564</v>
      </c>
      <c r="B27" s="1076">
        <v>2025</v>
      </c>
      <c r="J27" s="177" t="s">
        <v>498</v>
      </c>
      <c r="AX27" s="1121" t="s">
        <v>1565</v>
      </c>
      <c r="BB27" s="1121" t="s">
        <v>1566</v>
      </c>
      <c r="BC27" s="1121" t="s">
        <v>1549</v>
      </c>
      <c r="BE27" s="1121">
        <v>2025</v>
      </c>
      <c r="BH27" s="1071" t="s">
        <v>28</v>
      </c>
      <c r="BJ27" s="1069" t="s">
        <v>1452</v>
      </c>
      <c r="BL27" s="1069" t="s">
        <v>1452</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1459</v>
      </c>
      <c r="BL28" s="1069" t="s">
        <v>1459</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01.01.2026</v>
      </c>
      <c r="F29" s="1106" t="str">
        <f>IF(TEMPLATE_GROUP="","",INDEX(EndDateList,MATCH(TEMPLATE_GROUP,CodeTemplateList,0),1))</f>
        <v>31.12.2026</v>
      </c>
      <c r="H29" s="1107" t="s">
        <v>1577</v>
      </c>
      <c r="AX29" s="1121" t="s">
        <v>1578</v>
      </c>
      <c r="AZ29" s="1121" t="s">
        <v>1227</v>
      </c>
      <c r="BB29" s="1121" t="s">
        <v>1427</v>
      </c>
      <c r="BC29" s="1092"/>
      <c r="BE29" s="1121">
        <v>2027</v>
      </c>
      <c r="BJ29" s="1069" t="s">
        <v>1467</v>
      </c>
      <c r="BL29" s="1069" t="s">
        <v>1467</v>
      </c>
    </row>
    <row customHeight="1" ht="11.25">
      <c r="A30" s="1075" t="s">
        <v>1579</v>
      </c>
      <c r="D30" s="1108"/>
      <c r="E30" s="1109"/>
      <c r="F30" s="1109"/>
      <c r="AX30" s="1121" t="s">
        <v>1580</v>
      </c>
      <c r="AZ30" s="1121" t="s">
        <v>1253</v>
      </c>
      <c r="BE30" s="1121">
        <v>2028</v>
      </c>
      <c r="BJ30" s="1069" t="s">
        <v>1581</v>
      </c>
      <c r="BL30" s="1069" t="s">
        <v>1581</v>
      </c>
    </row>
    <row customHeight="1" ht="12.75">
      <c r="A31" s="1075" t="s">
        <v>1582</v>
      </c>
      <c r="D31" s="1102"/>
      <c r="E31" s="1103"/>
      <c r="F31" s="1103"/>
      <c r="H31" s="1110"/>
      <c r="AX31" s="1121" t="s">
        <v>1583</v>
      </c>
      <c r="AZ31" s="1121" t="s">
        <v>496</v>
      </c>
      <c r="BE31" s="1121">
        <v>2029</v>
      </c>
      <c r="BJ31" s="1069" t="s">
        <v>1584</v>
      </c>
      <c r="BL31" s="1069" t="s">
        <v>1584</v>
      </c>
    </row>
    <row customHeight="1" ht="11.25">
      <c r="A32" s="1075" t="s">
        <v>1585</v>
      </c>
      <c r="D32" s="1105" t="s">
        <v>1586</v>
      </c>
      <c r="E32" s="1106" t="str">
        <f>IF(TEMPLATE_GROUP="","",INDEX(StartDateList,MATCH(TEMPLATE_GROUP,CodeTemplateList,0),1))</f>
        <v>01.01.2026</v>
      </c>
      <c r="F32" s="1106" t="str">
        <f>IF(TEMPLATE_GROUP="","",INDEX(EndDateList,MATCH(TEMPLATE_GROUP,CodeTemplateList,0),1))</f>
        <v>31.12.2026</v>
      </c>
      <c r="H32" s="1111" t="s">
        <v>1587</v>
      </c>
      <c r="O32" s="1075" t="s">
        <v>1224</v>
      </c>
      <c r="AX32" s="1121" t="s">
        <v>1588</v>
      </c>
      <c r="AZ32" s="1121" t="s">
        <v>499</v>
      </c>
      <c r="BE32" s="1121">
        <v>2030</v>
      </c>
      <c r="BJ32" s="1069" t="s">
        <v>1476</v>
      </c>
      <c r="BL32" s="1069" t="s">
        <v>1476</v>
      </c>
    </row>
    <row customHeight="1" ht="11.25">
      <c r="A33" s="1075" t="s">
        <v>1589</v>
      </c>
      <c r="O33" s="1075" t="s">
        <v>1251</v>
      </c>
      <c r="AX33" s="1121" t="s">
        <v>1590</v>
      </c>
      <c r="AZ33" s="1121" t="s">
        <v>1226</v>
      </c>
      <c r="BE33" s="1121">
        <v>2031</v>
      </c>
      <c r="BJ33" s="1069" t="s">
        <v>1483</v>
      </c>
      <c r="BL33" s="1069" t="s">
        <v>1483</v>
      </c>
    </row>
    <row customHeight="1" ht="11.25">
      <c r="A34" s="1075" t="s">
        <v>1591</v>
      </c>
      <c r="O34" s="1075" t="s">
        <v>1286</v>
      </c>
      <c r="AX34" s="1121" t="s">
        <v>1592</v>
      </c>
      <c r="BE34" s="1121">
        <v>2032</v>
      </c>
      <c r="BJ34" s="1069" t="s">
        <v>1494</v>
      </c>
      <c r="BL34" s="1069" t="s">
        <v>1494</v>
      </c>
    </row>
    <row customHeight="1" ht="11.25">
      <c r="A35" s="1075" t="s">
        <v>1593</v>
      </c>
      <c r="O35" s="1075" t="s">
        <v>1319</v>
      </c>
      <c r="AX35" s="1121" t="s">
        <v>1594</v>
      </c>
      <c r="AZ35" s="1068" t="s">
        <v>1595</v>
      </c>
      <c r="BE35" s="1121">
        <v>2033</v>
      </c>
      <c r="BL35" s="1069" t="s">
        <v>1596</v>
      </c>
    </row>
    <row customHeight="1" ht="11.25">
      <c r="A36" s="1871" t="s">
        <v>1597</v>
      </c>
      <c r="D36" s="1112" t="s">
        <v>1598</v>
      </c>
      <c r="E36" s="1113" t="s">
        <v>858</v>
      </c>
      <c r="F36" s="1114" t="str">
        <f>INDEX(E37:E41,MATCH(TEMPLATE_SPHERE,F37:F41,0))</f>
        <v>холодного водоснабжения</v>
      </c>
      <c r="G36" s="1114" t="str">
        <f>INDEX(G37:G41,MATCH(TEMPLATE_SPHERE,F37:F41,0))</f>
        <v>холодное водоснабжение</v>
      </c>
      <c r="O36" s="1075" t="s">
        <v>1343</v>
      </c>
      <c r="AX36" s="1121" t="s">
        <v>1599</v>
      </c>
      <c r="AZ36" s="1121" t="s">
        <v>1226</v>
      </c>
      <c r="BE36" s="1121">
        <v>2034</v>
      </c>
      <c r="BL36" s="1069" t="s">
        <v>1600</v>
      </c>
    </row>
    <row customHeight="1" ht="11.25">
      <c r="A37" s="1075" t="s">
        <v>1601</v>
      </c>
      <c r="E37" s="408" t="s">
        <v>1602</v>
      </c>
      <c r="F37" s="1115" t="s">
        <v>812</v>
      </c>
      <c r="G37" s="408" t="s">
        <v>1603</v>
      </c>
      <c r="O37" s="1075" t="s">
        <v>1362</v>
      </c>
      <c r="AX37" s="1121" t="s">
        <v>1604</v>
      </c>
      <c r="AZ37" s="1121" t="s">
        <v>1252</v>
      </c>
      <c r="BE37" s="1121">
        <v>2035</v>
      </c>
    </row>
    <row customHeight="1" ht="11.25">
      <c r="A38" s="1075" t="s">
        <v>1605</v>
      </c>
      <c r="E38" s="408" t="s">
        <v>1606</v>
      </c>
      <c r="F38" s="1116" t="s">
        <v>858</v>
      </c>
      <c r="G38" s="408" t="s">
        <v>1607</v>
      </c>
      <c r="O38" s="1075" t="s">
        <v>1379</v>
      </c>
      <c r="AX38" s="1121" t="s">
        <v>1608</v>
      </c>
      <c r="AZ38" s="1121" t="s">
        <v>1287</v>
      </c>
      <c r="BE38" s="1121">
        <v>2036</v>
      </c>
      <c r="BH38" s="1068" t="s">
        <v>1609</v>
      </c>
      <c r="BJ38" s="1068" t="s">
        <v>1610</v>
      </c>
      <c r="BL38" s="1068" t="s">
        <v>1611</v>
      </c>
      <c r="BN38" s="1068" t="s">
        <v>1612</v>
      </c>
    </row>
    <row customHeight="1" ht="11.25">
      <c r="A39" s="1075" t="s">
        <v>1613</v>
      </c>
      <c r="E39" s="408" t="s">
        <v>1614</v>
      </c>
      <c r="F39" s="1116" t="s">
        <v>911</v>
      </c>
      <c r="G39" s="408" t="s">
        <v>1615</v>
      </c>
      <c r="O39" s="1075" t="s">
        <v>1395</v>
      </c>
      <c r="AX39" s="1121" t="s">
        <v>1616</v>
      </c>
      <c r="AZ39" s="1121" t="s">
        <v>1320</v>
      </c>
      <c r="BE39" s="1121">
        <v>2037</v>
      </c>
      <c r="BH39" s="1069" t="s">
        <v>1617</v>
      </c>
      <c r="BJ39" s="1218" t="s">
        <v>1617</v>
      </c>
      <c r="BL39" s="1218" t="s">
        <v>1617</v>
      </c>
      <c r="BN39" s="1069" t="s">
        <v>1618</v>
      </c>
    </row>
    <row customHeight="1" ht="11.25">
      <c r="A40" s="1075" t="s">
        <v>1619</v>
      </c>
      <c r="E40" s="408" t="s">
        <v>1620</v>
      </c>
      <c r="F40" s="1116" t="s">
        <v>898</v>
      </c>
      <c r="G40" s="408" t="s">
        <v>1621</v>
      </c>
      <c r="O40" s="1075" t="s">
        <v>1411</v>
      </c>
      <c r="AX40" s="1121" t="s">
        <v>1622</v>
      </c>
      <c r="BE40" s="1121">
        <v>2038</v>
      </c>
      <c r="BH40" s="1069" t="s">
        <v>1623</v>
      </c>
      <c r="BJ40" s="1218" t="s">
        <v>1031</v>
      </c>
      <c r="BL40" s="1218" t="s">
        <v>1031</v>
      </c>
      <c r="BN40" s="1069" t="s">
        <v>1065</v>
      </c>
    </row>
    <row customHeight="1" ht="11.25">
      <c r="A41" s="1075" t="s">
        <v>1624</v>
      </c>
      <c r="E41" s="408" t="s">
        <v>1625</v>
      </c>
      <c r="F41" s="1116" t="s">
        <v>1626</v>
      </c>
      <c r="G41" s="408" t="s">
        <v>1625</v>
      </c>
      <c r="O41" s="1075" t="s">
        <v>1427</v>
      </c>
      <c r="AX41" s="1121" t="s">
        <v>1627</v>
      </c>
      <c r="AZ41" s="1068" t="s">
        <v>1628</v>
      </c>
      <c r="BE41" s="1121">
        <v>2039</v>
      </c>
      <c r="BH41" s="1069" t="s">
        <v>1629</v>
      </c>
      <c r="BJ41" s="1218" t="s">
        <v>1027</v>
      </c>
      <c r="BL41" s="1218" t="s">
        <v>1027</v>
      </c>
      <c r="BN41" s="1069" t="s">
        <v>1052</v>
      </c>
    </row>
    <row customHeight="1" ht="11.25">
      <c r="A42" s="1075" t="s">
        <v>1630</v>
      </c>
      <c r="AX42" s="1121" t="s">
        <v>1631</v>
      </c>
      <c r="AZ42" s="1121" t="s">
        <v>1224</v>
      </c>
      <c r="BE42" s="1121">
        <v>2040</v>
      </c>
      <c r="BH42" s="1069" t="s">
        <v>1049</v>
      </c>
      <c r="BJ42" s="1218" t="s">
        <v>1029</v>
      </c>
      <c r="BL42" s="1218" t="s">
        <v>1029</v>
      </c>
      <c r="BN42" s="1069" t="s">
        <v>1632</v>
      </c>
    </row>
    <row customHeight="1" ht="11.25">
      <c r="A43" s="1075" t="s">
        <v>1633</v>
      </c>
      <c r="AX43" s="1121" t="s">
        <v>1634</v>
      </c>
      <c r="AZ43" s="1121" t="s">
        <v>1251</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1286</v>
      </c>
      <c r="BE44" s="1121">
        <v>2042</v>
      </c>
      <c r="BH44" s="1069" t="s">
        <v>1642</v>
      </c>
      <c r="BJ44" s="1218" t="s">
        <v>1049</v>
      </c>
      <c r="BL44" s="1218" t="s">
        <v>1049</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1319</v>
      </c>
      <c r="BE45" s="1121">
        <v>2043</v>
      </c>
      <c r="BH45" s="1069" t="s">
        <v>1651</v>
      </c>
      <c r="BJ45" s="1218" t="s">
        <v>1043</v>
      </c>
      <c r="BL45" s="1218" t="s">
        <v>1043</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1655</v>
      </c>
      <c r="AZ46" s="1121" t="s">
        <v>1343</v>
      </c>
      <c r="BE46" s="1121">
        <v>2044</v>
      </c>
      <c r="BH46" s="1069" t="s">
        <v>1052</v>
      </c>
      <c r="BJ46" s="1218" t="s">
        <v>1033</v>
      </c>
      <c r="BL46" s="1218" t="s">
        <v>1033</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1659</v>
      </c>
      <c r="AZ47" s="1121" t="s">
        <v>1362</v>
      </c>
      <c r="BE47" s="1121">
        <v>2045</v>
      </c>
      <c r="BH47" s="1069" t="s">
        <v>1632</v>
      </c>
      <c r="BJ47" s="1218" t="s">
        <v>1035</v>
      </c>
      <c r="BL47" s="1218" t="s">
        <v>1035</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1379</v>
      </c>
      <c r="BE48" s="1121">
        <v>2046</v>
      </c>
      <c r="BH48" s="1069" t="s">
        <v>1636</v>
      </c>
      <c r="BJ48" s="1218" t="s">
        <v>1037</v>
      </c>
      <c r="BL48" s="1218" t="s">
        <v>1037</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1670</v>
      </c>
      <c r="AZ49" s="1121" t="s">
        <v>1395</v>
      </c>
      <c r="BE49" s="1121">
        <v>2047</v>
      </c>
      <c r="BH49" s="1069" t="s">
        <v>1053</v>
      </c>
      <c r="BJ49" s="1218" t="s">
        <v>1039</v>
      </c>
      <c r="BL49" s="1218" t="s">
        <v>1039</v>
      </c>
    </row>
    <row customHeight="1" ht="11.25">
      <c r="A50" s="1075" t="s">
        <v>1671</v>
      </c>
      <c r="E50" s="408" t="s">
        <v>1672</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1673</v>
      </c>
      <c r="AZ50" s="1121" t="s">
        <v>1411</v>
      </c>
      <c r="BE50" s="1121">
        <v>2048</v>
      </c>
      <c r="BH50" s="1069" t="s">
        <v>1643</v>
      </c>
      <c r="BJ50" s="1218" t="s">
        <v>1041</v>
      </c>
      <c r="BL50" s="1218" t="s">
        <v>1041</v>
      </c>
    </row>
    <row customHeight="1" ht="11.25">
      <c r="A51" s="1075" t="s">
        <v>1674</v>
      </c>
      <c r="E51" s="408" t="s">
        <v>1675</v>
      </c>
      <c r="F51" s="1116" t="s">
        <v>1646</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1427</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1681</v>
      </c>
      <c r="AZ52" s="1121" t="s">
        <v>1226</v>
      </c>
      <c r="BE52" s="1121">
        <v>2050</v>
      </c>
      <c r="BH52" s="1069" t="s">
        <v>1656</v>
      </c>
      <c r="BJ52" s="1218" t="s">
        <v>1052</v>
      </c>
      <c r="BL52" s="1218" t="s">
        <v>1052</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1228</v>
      </c>
      <c r="BE55" s="1121">
        <v>2053</v>
      </c>
      <c r="BH55" s="1071" t="s">
        <v>28</v>
      </c>
      <c r="BJ55" s="1218" t="s">
        <v>1053</v>
      </c>
      <c r="BL55" s="1218" t="s">
        <v>1053</v>
      </c>
    </row>
    <row customHeight="1" ht="11.25">
      <c r="A56" s="1075" t="s">
        <v>1691</v>
      </c>
      <c r="D56" s="1119" t="s">
        <v>1692</v>
      </c>
      <c r="E56" s="1096" t="s">
        <v>111</v>
      </c>
      <c r="F56" s="1075" t="s">
        <v>1693</v>
      </c>
      <c r="AX56" s="1121" t="s">
        <v>1694</v>
      </c>
      <c r="AZ56" s="1121" t="s">
        <v>1254</v>
      </c>
      <c r="BE56" s="1121">
        <v>2054</v>
      </c>
      <c r="BH56" s="1071" t="s">
        <v>28</v>
      </c>
      <c r="BJ56" s="1218" t="s">
        <v>1643</v>
      </c>
      <c r="BL56" s="1218" t="s">
        <v>1643</v>
      </c>
    </row>
    <row customHeight="1" ht="11.25">
      <c r="A57" s="1075" t="s">
        <v>1695</v>
      </c>
      <c r="D57" s="1119" t="s">
        <v>1696</v>
      </c>
      <c r="E57" s="1096" t="s">
        <v>111</v>
      </c>
      <c r="F57" s="1075" t="s">
        <v>1693</v>
      </c>
      <c r="AX57" s="1121" t="s">
        <v>1697</v>
      </c>
      <c r="AZ57" s="1121" t="s">
        <v>1289</v>
      </c>
      <c r="BE57" s="1121">
        <v>2055</v>
      </c>
      <c r="BJ57" s="1218" t="s">
        <v>1652</v>
      </c>
      <c r="BL57" s="1218" t="s">
        <v>1652</v>
      </c>
    </row>
    <row customHeight="1" ht="11.25">
      <c r="A58" s="1075" t="s">
        <v>1698</v>
      </c>
      <c r="D58" s="1119" t="s">
        <v>1699</v>
      </c>
      <c r="E58" s="1096" t="s">
        <v>111</v>
      </c>
      <c r="F58" s="1075" t="s">
        <v>1693</v>
      </c>
      <c r="AX58" s="1121" t="s">
        <v>1700</v>
      </c>
      <c r="BE58" s="1121">
        <v>2056</v>
      </c>
      <c r="BJ58" s="1218" t="s">
        <v>1656</v>
      </c>
      <c r="BL58" s="1218" t="s">
        <v>1656</v>
      </c>
    </row>
    <row customHeight="1" ht="11.25">
      <c r="A59" s="1075" t="s">
        <v>1701</v>
      </c>
      <c r="D59" s="1119" t="s">
        <v>131</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1229</v>
      </c>
      <c r="BE60" s="1121">
        <v>2058</v>
      </c>
      <c r="BJ60" s="1218" t="s">
        <v>1666</v>
      </c>
      <c r="BL60" s="1218" t="s">
        <v>1666</v>
      </c>
    </row>
    <row customHeight="1" ht="11.25">
      <c r="A61" s="1075" t="s">
        <v>1708</v>
      </c>
      <c r="D61" s="1119" t="s">
        <v>1709</v>
      </c>
      <c r="E61" s="1096" t="s">
        <v>1588</v>
      </c>
      <c r="F61" s="1075" t="s">
        <v>1702</v>
      </c>
      <c r="AX61" s="1121" t="s">
        <v>1710</v>
      </c>
      <c r="AZ61" s="1121" t="s">
        <v>1255</v>
      </c>
      <c r="BE61" s="1121">
        <v>2059</v>
      </c>
      <c r="BL61" s="1218" t="s">
        <v>1045</v>
      </c>
    </row>
    <row customHeight="1" ht="11.25">
      <c r="A62" s="1075" t="s">
        <v>1711</v>
      </c>
      <c r="D62" s="1119" t="s">
        <v>130</v>
      </c>
      <c r="E62" s="1096">
        <v>30</v>
      </c>
      <c r="F62" s="1075" t="s">
        <v>1702</v>
      </c>
      <c r="AZ62" s="1121" t="s">
        <v>1290</v>
      </c>
      <c r="BE62" s="1121">
        <v>2060</v>
      </c>
      <c r="BL62" s="1218" t="s">
        <v>1047</v>
      </c>
    </row>
    <row customHeight="1" ht="11.25">
      <c r="A63" s="1075" t="s">
        <v>1712</v>
      </c>
      <c r="D63" s="1119" t="s">
        <v>1713</v>
      </c>
      <c r="E63" s="1096">
        <v>30</v>
      </c>
      <c r="F63" s="1075" t="s">
        <v>1702</v>
      </c>
      <c r="AZ63" s="1121" t="s">
        <v>1321</v>
      </c>
      <c r="BE63" s="1121">
        <v>2061</v>
      </c>
    </row>
    <row customHeight="1" ht="11.25">
      <c r="A64" s="1075" t="s">
        <v>1714</v>
      </c>
      <c r="D64" s="1119" t="s">
        <v>1715</v>
      </c>
      <c r="E64" s="1096">
        <v>30</v>
      </c>
      <c r="F64" s="1075" t="s">
        <v>1702</v>
      </c>
      <c r="AZ64" s="1121" t="s">
        <v>1344</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1230</v>
      </c>
      <c r="BE67" s="1121">
        <v>2065</v>
      </c>
    </row>
    <row customHeight="1" ht="11.25">
      <c r="A68" s="1075" t="s">
        <v>1720</v>
      </c>
      <c r="AZ68" s="1121" t="s">
        <v>1256</v>
      </c>
      <c r="BE68" s="1121">
        <v>2066</v>
      </c>
      <c r="BH68" s="1068" t="s">
        <v>1721</v>
      </c>
      <c r="BJ68" s="1068" t="s">
        <v>1722</v>
      </c>
      <c r="BL68" s="1068" t="s">
        <v>1723</v>
      </c>
      <c r="BN68" s="1068" t="s">
        <v>1724</v>
      </c>
    </row>
    <row customHeight="1" ht="11.25">
      <c r="A69" s="1075" t="s">
        <v>1725</v>
      </c>
      <c r="AZ69" s="1121" t="s">
        <v>1291</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1322</v>
      </c>
      <c r="BE70" s="1121">
        <v>2068</v>
      </c>
      <c r="BH70" s="1069" t="s">
        <v>1731</v>
      </c>
      <c r="BJ70" s="1069" t="s">
        <v>1732</v>
      </c>
      <c r="BL70" s="1069" t="s">
        <v>1733</v>
      </c>
      <c r="BN70" s="1069" t="s">
        <v>1734</v>
      </c>
    </row>
    <row customHeight="1" ht="11.25">
      <c r="A71" s="1075" t="s">
        <v>1735</v>
      </c>
      <c r="AZ71" s="1121" t="s">
        <v>1324</v>
      </c>
      <c r="BE71" s="1121">
        <v>2069</v>
      </c>
      <c r="BH71" s="1069" t="s">
        <v>1736</v>
      </c>
      <c r="BI71" s="1118" t="s">
        <v>90</v>
      </c>
      <c r="BJ71" s="1069" t="s">
        <v>1737</v>
      </c>
      <c r="BK71" s="1118" t="s">
        <v>90</v>
      </c>
      <c r="BL71" s="1069" t="s">
        <v>1738</v>
      </c>
      <c r="BM71" s="1071" t="s">
        <v>90</v>
      </c>
      <c r="BN71" s="1069" t="s">
        <v>1739</v>
      </c>
    </row>
    <row customHeight="1" ht="11.25">
      <c r="A72" s="1075" t="s">
        <v>16</v>
      </c>
      <c r="AZ72" s="1121" t="s">
        <v>19</v>
      </c>
      <c r="BE72" s="1121">
        <v>2070</v>
      </c>
      <c r="BH72" s="1069" t="s">
        <v>1740</v>
      </c>
      <c r="BJ72" s="1069" t="s">
        <v>1740</v>
      </c>
      <c r="BL72" s="1069" t="s">
        <v>1740</v>
      </c>
      <c r="BN72" s="1069" t="s">
        <v>1741</v>
      </c>
    </row>
    <row customHeight="1" ht="11.25">
      <c r="A73" s="1075" t="s">
        <v>1742</v>
      </c>
      <c r="BH73" s="1069" t="s">
        <v>1743</v>
      </c>
      <c r="BI73" s="1118" t="s">
        <v>111</v>
      </c>
      <c r="BJ73" s="1069" t="s">
        <v>1744</v>
      </c>
      <c r="BK73" s="1118" t="s">
        <v>111</v>
      </c>
      <c r="BL73" s="1069" t="s">
        <v>1745</v>
      </c>
      <c r="BM73" s="1071" t="s">
        <v>111</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1239</v>
      </c>
      <c r="BH76" s="1069" t="s">
        <v>1756</v>
      </c>
      <c r="BJ76" s="1069" t="s">
        <v>1757</v>
      </c>
      <c r="BL76" s="1069" t="s">
        <v>1758</v>
      </c>
    </row>
    <row customHeight="1" ht="11.25">
      <c r="A77" s="1075" t="s">
        <v>1759</v>
      </c>
      <c r="AZ77" s="1121" t="s">
        <v>1266</v>
      </c>
    </row>
    <row customHeight="1" ht="11.25">
      <c r="A78" s="1075" t="s">
        <v>1760</v>
      </c>
      <c r="AZ78" s="1121" t="s">
        <v>1298</v>
      </c>
    </row>
    <row customHeight="1" ht="11.25">
      <c r="A79" s="1075" t="s">
        <v>1761</v>
      </c>
      <c r="AZ79" s="1121" t="s">
        <v>1328</v>
      </c>
      <c r="BH79" s="1068" t="s">
        <v>1762</v>
      </c>
      <c r="BJ79" s="1068" t="s">
        <v>1763</v>
      </c>
      <c r="BL79" s="1068" t="s">
        <v>1764</v>
      </c>
    </row>
    <row customHeight="1" ht="11.25">
      <c r="A80" s="1075" t="s">
        <v>1765</v>
      </c>
      <c r="AZ80" s="1121" t="s">
        <v>1349</v>
      </c>
      <c r="BH80" s="1069" t="s">
        <v>1766</v>
      </c>
      <c r="BJ80" s="1069" t="s">
        <v>1767</v>
      </c>
      <c r="BL80" s="1069" t="s">
        <v>1768</v>
      </c>
    </row>
    <row customHeight="1" ht="11.25">
      <c r="A81" s="1075" t="s">
        <v>1769</v>
      </c>
      <c r="AZ81" s="1121" t="s">
        <v>1366</v>
      </c>
      <c r="BH81" s="1069" t="s">
        <v>1770</v>
      </c>
      <c r="BJ81" s="1069" t="s">
        <v>1771</v>
      </c>
      <c r="BL81" s="1069" t="s">
        <v>1772</v>
      </c>
    </row>
    <row customHeight="1" ht="11.25">
      <c r="A82" s="1075" t="s">
        <v>1773</v>
      </c>
      <c r="AZ82" s="1121" t="s">
        <v>1381</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1427</v>
      </c>
      <c r="BL100" s="1069" t="s">
        <v>1427</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576</v>
      </c>
      <c r="BH108" s="1069" t="s">
        <v>1855</v>
      </c>
      <c r="BJ108" s="1069" t="s">
        <v>1856</v>
      </c>
      <c r="BL108" s="1069" t="s">
        <v>1512</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1226</v>
      </c>
    </row>
    <row customHeight="1" ht="11.25">
      <c r="AZ116" s="1902" t="s">
        <v>1844</v>
      </c>
      <c r="BA116" s="1903" t="s">
        <v>1845</v>
      </c>
      <c r="BH116" s="1069" t="s">
        <v>1252</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4B095-1126-FCA1-7CE9-4E0EB10B9BD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498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Сахалинская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"РСО "Универсал"</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1861</v>
      </c>
      <c r="F13" s="1522" t="s">
        <v>309</v>
      </c>
      <c r="G13" s="475"/>
      <c r="H13" s="1534"/>
      <c r="J13" s="456">
        <v>19</v>
      </c>
    </row>
    <row customHeight="1" ht="19.95">
      <c r="A14" s="503"/>
      <c r="B14" s="503"/>
      <c r="C14" s="458"/>
      <c r="D14" s="1524" t="s">
        <v>713</v>
      </c>
      <c r="E14" s="1525" t="s">
        <v>1862</v>
      </c>
      <c r="F14" s="1527"/>
      <c r="G14" s="1526" t="s">
        <v>1863</v>
      </c>
      <c r="H14" s="1534"/>
      <c r="J14" s="456">
        <v>19</v>
      </c>
    </row>
    <row customHeight="1" ht="19.95">
      <c r="A15" s="503"/>
      <c r="B15" s="503"/>
      <c r="C15" s="458"/>
      <c r="D15" s="1524" t="s">
        <v>310</v>
      </c>
      <c r="E15" s="1525" t="s">
        <v>1864</v>
      </c>
      <c r="F15" s="1527"/>
      <c r="G15" s="1526" t="s">
        <v>1865</v>
      </c>
      <c r="H15" s="1534"/>
      <c r="J15" s="456">
        <v>19</v>
      </c>
    </row>
    <row customHeight="1" ht="24">
      <c r="A16" s="503"/>
      <c r="B16" s="503"/>
      <c r="C16" s="458"/>
      <c r="D16" s="1524" t="s">
        <v>313</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111</v>
      </c>
      <c r="E19" s="1528" t="s">
        <v>1871</v>
      </c>
      <c r="F19" s="1522" t="s">
        <v>309</v>
      </c>
      <c r="G19" s="2472" t="s">
        <v>1872</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C8BA6-4D0F-47D1-0263-957BBA8FC54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49</v>
      </c>
      <c r="H1" s="1632" t="s">
        <v>51</v>
      </c>
      <c r="IU1" s="1156" t="s">
        <v>14</v>
      </c>
    </row>
    <row s="1851" customFormat="1" customHeight="1" ht="22.5" hidden="1">
      <c r="A2" s="832"/>
      <c r="B2" s="1161">
        <v>1</v>
      </c>
      <c r="C2" s="1161"/>
      <c r="D2" s="1929" t="s">
        <v>498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49</v>
      </c>
      <c r="H8" s="1541" t="s">
        <v>51</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56B2E-4521-2B64-AADA-E19AF0AD974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498</v>
      </c>
      <c r="E2" s="1890"/>
      <c r="F2" s="1893" t="str">
        <f>IF(ROIV_INFO_NAME="","",ROIV_INFO_NAME)</f>
        <v>ООО "РСО "Универсал"</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"РСО "Универсал"</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F85E9-9A96-7F3F-8646-4DEA8ABBDC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498</v>
      </c>
      <c r="E2" s="1905"/>
      <c r="F2" s="1907" t="str">
        <f>IF(ROIV_INFO_NAME="","",ROIV_INFO_NAME)</f>
        <v>ООО "РСО "Универсал"</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"РСО "Универсал"</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ACDDC-8DCF-BD25-077D-BF74CD6C15C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498</v>
      </c>
      <c r="E2" s="2128">
        <v>1</v>
      </c>
      <c r="F2" s="2304" t="str">
        <f>IF(region_name="","",region_name)</f>
        <v>Сахалинская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498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Сахалинская область</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39D0E-FBC5-C1AB-AAC1-279EF680E2E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1899</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7BD03-0FE9-58A9-A985-239F1EBC7A4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t="s">
        <v>1903</v>
      </c>
      <c r="J12" s="70">
        <v>15</v>
      </c>
    </row>
    <row customHeight="1" ht="12.75">
      <c r="C13" s="93"/>
      <c r="D13" s="263"/>
      <c r="E13" s="264" t="s">
        <v>1904</v>
      </c>
      <c r="J13" s="70">
        <v>12</v>
      </c>
    </row>
    <row customHeight="1" ht="3">
      <c r="J14" s="70">
        <v>3</v>
      </c>
    </row>
    <row customHeight="1" ht="23.25">
      <c r="C15" s="138"/>
      <c r="D15" s="2500" t="s">
        <v>1905</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3B966-D01E-999D-88A1-DA4503994B9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1906</v>
      </c>
      <c r="E7" s="2101"/>
      <c r="F7" s="268"/>
      <c r="M7" s="70">
        <v>22</v>
      </c>
    </row>
    <row customHeight="1" ht="3">
      <c r="C8" s="93"/>
      <c r="D8" s="71"/>
      <c r="E8" s="71"/>
      <c r="M8" s="70">
        <v>3</v>
      </c>
    </row>
    <row customHeight="1" ht="16.8">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7.25">
      <c r="A12" s="265"/>
      <c r="B12" s="265"/>
      <c r="C12" s="1818" t="s">
        <v>498</v>
      </c>
      <c r="D12" s="114" t="s">
        <v>109</v>
      </c>
      <c r="E12" s="115" t="s">
        <v>1903</v>
      </c>
      <c r="F12" s="265"/>
      <c r="G12" s="265"/>
      <c r="H12" s="265"/>
      <c r="I12" s="265"/>
      <c r="J12" s="265"/>
      <c r="K12" s="265"/>
      <c r="L12" s="265"/>
      <c r="M12" s="265"/>
    </row>
    <row customHeight="1" ht="14.699999999999998">
      <c r="C13" s="93"/>
      <c r="D13" s="110"/>
      <c r="E13" s="108" t="s">
        <v>1904</v>
      </c>
      <c r="M13" s="70">
        <v>14</v>
      </c>
    </row>
    <row customHeight="1" ht="14.25" hidden="1">
      <c r="A14" s="70" t="s">
        <v>82</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03632-C742-AEDE-753A-43540B1D913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1907</v>
      </c>
      <c r="C2" s="2501"/>
      <c r="D2" s="2501"/>
      <c r="E2" s="269"/>
      <c r="F2" s="90">
        <v>22</v>
      </c>
    </row>
    <row customHeight="1" ht="3">
      <c r="F3" s="90">
        <v>3</v>
      </c>
    </row>
    <row customHeight="1" ht="23.25">
      <c r="B4" s="2615" t="s">
        <v>1908</v>
      </c>
      <c r="C4" s="384" t="s">
        <v>1909</v>
      </c>
      <c r="D4" s="384" t="s">
        <v>1910</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5D5C4-B713-6BC2-160E-A3E7FE272B2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1911</v>
      </c>
    </row>
    <row r="4" s="265" customFormat="1" customHeight="1" ht="15">
      <c r="C4" s="1817"/>
      <c r="D4" s="114"/>
      <c r="E4" s="378"/>
    </row>
    <row r="6" s="1816" customFormat="1" customHeight="1" ht="17.25">
      <c r="A6" s="1816" t="s">
        <v>1912</v>
      </c>
    </row>
    <row r="8" s="265" customFormat="1" customHeight="1" ht="17.25">
      <c r="C8" s="1818"/>
      <c r="D8" s="114"/>
      <c r="E8" s="115"/>
    </row>
    <row r="11" s="1816" customFormat="1" customHeight="1" ht="17.25">
      <c r="A11" s="1816" t="s">
        <v>1913</v>
      </c>
    </row>
    <row r="13" s="1820" customFormat="1" customHeight="1" ht="15">
      <c r="A13" s="2218">
        <v>1</v>
      </c>
      <c r="B13" s="1161"/>
      <c r="C13" s="802" t="s">
        <v>498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1914</v>
      </c>
    </row>
    <row r="19" s="1851" customFormat="1" customHeight="1" ht="15">
      <c r="A19" s="1883"/>
      <c r="B19" s="1367">
        <v>1</v>
      </c>
      <c r="C19" s="1367"/>
      <c r="D19" s="801" t="s">
        <v>498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498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498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498</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1918</v>
      </c>
    </row>
    <row customHeight="1" ht="11.25"/>
    <row s="456" customFormat="1" customHeight="1" ht="22.5">
      <c r="A39" s="1792"/>
      <c r="B39" s="458"/>
      <c r="C39" s="860"/>
      <c r="D39" s="441"/>
      <c r="E39" s="861"/>
      <c r="F39" s="1813"/>
      <c r="G39" s="1823"/>
      <c r="H39" s="476"/>
    </row>
    <row customHeight="1" ht="11.25"/>
    <row s="1816" customFormat="1" customHeight="1" ht="11.25">
      <c r="A41" s="1816" t="s">
        <v>1919</v>
      </c>
    </row>
    <row customHeight="1" ht="11.25"/>
    <row s="456" customFormat="1" customHeight="1" ht="22.5">
      <c r="A43" s="458"/>
      <c r="B43" s="458"/>
      <c r="C43" s="458"/>
      <c r="D43" s="441"/>
      <c r="E43" s="861"/>
      <c r="F43" s="862"/>
      <c r="G43" s="1823"/>
      <c r="H43" s="476"/>
    </row>
    <row customHeight="1" ht="11.25"/>
    <row s="1816" customFormat="1" customHeight="1" ht="11.25">
      <c r="A45" s="1816" t="s">
        <v>1920</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1921</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1922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1923</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1924</v>
      </c>
    </row>
    <row r="68" s="1636" customFormat="1" customHeight="1" ht="14.25">
      <c r="A68" s="344"/>
      <c r="B68" s="1161"/>
      <c r="C68" s="377"/>
      <c r="D68" s="1811"/>
      <c r="E68" s="887"/>
      <c r="F68" s="1826"/>
      <c r="G68" s="90"/>
      <c r="I68" s="1625"/>
      <c r="J68" s="1625"/>
    </row>
    <row r="70" s="1816" customFormat="1" customHeight="1" ht="11.25">
      <c r="A70" s="1816" t="s">
        <v>1925</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1927</v>
      </c>
    </row>
    <row r="75" s="1816" customFormat="1" customHeight="1" ht="11.25">
      <c r="A75" s="1816" t="s">
        <v>1928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1926</v>
      </c>
    </row>
    <row r="79" s="1816" customFormat="1" customHeight="1" ht="11.25">
      <c r="A79" s="1816" t="s">
        <v>1929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1934</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1938</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109</v>
      </c>
      <c r="G139" s="2576" t="s">
        <v>28</v>
      </c>
      <c r="H139" s="290"/>
      <c r="I139" s="638" t="s">
        <v>109</v>
      </c>
      <c r="J139" s="1808" t="s">
        <v>1942</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229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230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229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230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229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229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230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229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230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229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FFEFF-A2B4-D0DF-1119-2B0A99E198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812</v>
      </c>
      <c r="E1" s="981" t="s">
        <v>858</v>
      </c>
      <c r="F1" s="981" t="s">
        <v>911</v>
      </c>
      <c r="G1" s="981" t="s">
        <v>898</v>
      </c>
      <c r="H1" s="981" t="s">
        <v>1626</v>
      </c>
    </row>
    <row customHeight="1" ht="9">
      <c r="A2" s="984" t="s">
        <v>1953</v>
      </c>
      <c r="B2" s="984"/>
      <c r="C2" s="985" t="str">
        <f>INDEX(TEMPLATE_NUMBER_FORM_LIST,MATCH(TEMPLATE_SPHERE,TEMPLATE_SPHERE_LIST,0))</f>
        <v>10</v>
      </c>
      <c r="D2" s="984" t="s">
        <v>1478</v>
      </c>
      <c r="E2" s="984" t="s">
        <v>149</v>
      </c>
      <c r="F2" s="986" t="s">
        <v>149</v>
      </c>
      <c r="G2" s="984" t="s">
        <v>149</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1955</v>
      </c>
      <c r="B4" s="847" t="s">
        <v>110</v>
      </c>
      <c r="C4" s="985" t="str">
        <f>IF(TEMPLATE_SPHERE="HEAT",D4,IF(TEMPLATE_SPHERE="TKO",H4,E4))</f>
        <v>Форма 1. Информация об организации, осуществляющей холодное водоснабжение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1957</v>
      </c>
    </row>
    <row customHeight="1" ht="117">
      <c r="A5" s="847" t="s">
        <v>1958</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1960</v>
      </c>
    </row>
    <row customHeight="1" ht="90">
      <c r="A6" s="847" t="s">
        <v>1961</v>
      </c>
      <c r="B6" s="847" t="s">
        <v>91</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1962</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1166</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2012</v>
      </c>
      <c r="B31" s="847"/>
      <c r="C31" s="985" t="str">
        <f>IF(TEMPLATE_SPHERE="HEAT",D31,IF(TEMPLATE_SPHERE="TKO",H31,E31))</f>
        <v>Форма 1. Информация об организации, осуществляющей холодное водоснабжение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C14127-F388-A76B-29E7-27E1DC818C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812</v>
      </c>
      <c r="D2" s="842" t="s">
        <v>858</v>
      </c>
      <c r="E2" s="842" t="s">
        <v>911</v>
      </c>
      <c r="F2" s="842" t="s">
        <v>898</v>
      </c>
      <c r="G2" s="842" t="s">
        <v>1626</v>
      </c>
      <c r="H2" s="844"/>
      <c r="I2" s="844"/>
      <c r="J2" s="844"/>
      <c r="K2" s="844"/>
      <c r="L2" s="844"/>
      <c r="M2" s="844"/>
      <c r="N2" s="844"/>
      <c r="O2" s="842" t="s">
        <v>812</v>
      </c>
      <c r="P2" s="842" t="s">
        <v>858</v>
      </c>
      <c r="Q2" s="842" t="s">
        <v>898</v>
      </c>
      <c r="R2" s="842" t="s">
        <v>911</v>
      </c>
      <c r="S2" s="842" t="s">
        <v>1626</v>
      </c>
      <c r="T2" s="842" t="s">
        <v>812</v>
      </c>
      <c r="U2" s="842" t="s">
        <v>858</v>
      </c>
      <c r="V2" s="842" t="s">
        <v>898</v>
      </c>
      <c r="W2" s="842" t="s">
        <v>911</v>
      </c>
      <c r="X2" s="842" t="s">
        <v>1626</v>
      </c>
      <c r="Y2" s="842"/>
      <c r="Z2" s="842" t="s">
        <v>812</v>
      </c>
      <c r="AA2" s="851" t="s">
        <v>858</v>
      </c>
      <c r="AB2" s="842" t="s">
        <v>898</v>
      </c>
      <c r="AC2" s="842" t="s">
        <v>911</v>
      </c>
      <c r="AD2" s="842" t="s">
        <v>1626</v>
      </c>
    </row>
    <row customHeight="1" ht="162">
      <c r="A3" s="846" t="s">
        <v>26</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1659</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713</v>
      </c>
      <c r="P20" s="958" t="s">
        <v>713</v>
      </c>
      <c r="Q20" s="958" t="s">
        <v>713</v>
      </c>
      <c r="R20" s="958" t="s">
        <v>713</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740</v>
      </c>
      <c r="R25" s="958" t="s">
        <v>310</v>
      </c>
      <c r="S25" s="958"/>
      <c r="T25" s="965" t="s">
        <v>2066</v>
      </c>
      <c r="U25" s="847" t="s">
        <v>2066</v>
      </c>
      <c r="V25" s="847" t="s">
        <v>2066</v>
      </c>
      <c r="W25" s="847" t="s">
        <v>2066</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729</v>
      </c>
      <c r="P26" s="958" t="s">
        <v>723</v>
      </c>
      <c r="Q26" s="958" t="s">
        <v>2067</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731</v>
      </c>
      <c r="P27" s="958" t="s">
        <v>725</v>
      </c>
      <c r="Q27" s="958" t="s">
        <v>2069</v>
      </c>
      <c r="R27" s="958" t="s">
        <v>725</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733</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740</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742</v>
      </c>
      <c r="P30" s="958" t="s">
        <v>733</v>
      </c>
      <c r="Q30" s="958" t="s">
        <v>742</v>
      </c>
      <c r="R30" s="958" t="s">
        <v>733</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2076</v>
      </c>
      <c r="P31" s="958" t="s">
        <v>736</v>
      </c>
      <c r="Q31" s="958" t="s">
        <v>2076</v>
      </c>
      <c r="R31" s="958" t="s">
        <v>736</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738</v>
      </c>
      <c r="Q32" s="958" t="s">
        <v>2079</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750</v>
      </c>
      <c r="P39" s="958" t="s">
        <v>744</v>
      </c>
      <c r="Q39" s="958" t="s">
        <v>750</v>
      </c>
      <c r="R39" s="958" t="s">
        <v>744</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746</v>
      </c>
      <c r="Q40" s="958" t="s">
        <v>2102</v>
      </c>
      <c r="R40" s="958" t="s">
        <v>746</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2113</v>
      </c>
      <c r="P43" s="958" t="s">
        <v>750</v>
      </c>
      <c r="Q43" s="958" t="s">
        <v>2113</v>
      </c>
      <c r="R43" s="958" t="s">
        <v>750</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2145</v>
      </c>
      <c r="U52" s="844" t="s">
        <v>2146</v>
      </c>
      <c r="V52" s="844" t="s">
        <v>2147</v>
      </c>
      <c r="W52" s="844" t="s">
        <v>2148</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327</v>
      </c>
      <c r="Q53" s="958" t="s">
        <v>327</v>
      </c>
      <c r="R53" s="958" t="s">
        <v>327</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1026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111</v>
      </c>
      <c r="Q59" s="958" t="s">
        <v>111</v>
      </c>
      <c r="R59" s="958" t="s">
        <v>111</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634</v>
      </c>
      <c r="U60" s="844" t="s">
        <v>634</v>
      </c>
      <c r="V60" s="844" t="s">
        <v>634</v>
      </c>
      <c r="W60" s="844" t="s">
        <v>634</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93</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112</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148</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150</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639</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671</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679</v>
      </c>
      <c r="U89" s="844" t="s">
        <v>679</v>
      </c>
      <c r="V89" s="844" t="s">
        <v>679</v>
      </c>
      <c r="W89" s="844" t="s">
        <v>679</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1472</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1472</v>
      </c>
      <c r="P95" s="958"/>
      <c r="Q95" s="958"/>
      <c r="R95" s="958"/>
      <c r="S95" s="958"/>
      <c r="T95" s="844" t="s">
        <v>2216</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1478</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1490</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1504</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1515</v>
      </c>
      <c r="P99" s="958"/>
      <c r="Q99" s="958"/>
      <c r="R99" s="958"/>
      <c r="S99" s="958"/>
      <c r="T99" s="844" t="s">
        <v>2225</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2230</v>
      </c>
      <c r="D148" s="844" t="s">
        <v>1570</v>
      </c>
      <c r="E148" s="844" t="s">
        <v>1670</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C92A5-8808-D69C-B0A5-92DF4582E0E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ООО "РСО "Универсал"</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46023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369</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429</v>
      </c>
      <c r="N15" s="302"/>
      <c r="O15" s="2275" t="s">
        <v>2235</v>
      </c>
      <c r="P15" s="2276"/>
      <c r="Q15" s="2276"/>
      <c r="R15" s="2276"/>
      <c r="S15" s="2276"/>
      <c r="T15" s="2276"/>
      <c r="U15" s="2277"/>
      <c r="V15" s="2278" t="s">
        <v>431</v>
      </c>
      <c r="W15" s="2281" t="s">
        <v>1149</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42DAE-D46E-5BEF-C0A1-8585F8140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0E0AB-2BB4-DEEE-B752-FC63FFDC4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F33F3-CACE-1F97-04DD-61AE4E6CDE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F03FB-5449-9E36-5BE4-0389D07934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B1F0E-B374-990D-DA48-78C969BB45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17314-03CF-5D8E-BA8E-BAA47BB66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C2FEB-31AA-477C-5E64-95B9CD0AD9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B917C-8944-C1FD-7DC2-1966007A39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0DA1E-43EE-F0AB-BF23-880DF927B0E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2007</v>
      </c>
      <c r="D5" s="2626" t="s">
        <v>2244</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BF2A7-8267-D4BD-C49C-937377CA8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96931-7CDE-445E-3A9D-2D1E767F3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AB3EB-117A-3AB6-4612-FEC0C981BF4C}"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28</v>
      </c>
      <c r="H2" s="1851" t="s">
        <v>28</v>
      </c>
      <c r="I2" s="1851" t="s">
        <v>812</v>
      </c>
    </row>
    <row customHeight="1" ht="11.25">
      <c r="A3" s="1851" t="s">
        <v>2254</v>
      </c>
      <c r="B3" s="1851" t="s">
        <v>16</v>
      </c>
      <c r="C3" s="1851" t="s">
        <v>2259</v>
      </c>
      <c r="D3" s="1851" t="s">
        <v>2260</v>
      </c>
      <c r="E3" s="1851" t="s">
        <v>2261</v>
      </c>
      <c r="F3" s="1851" t="s">
        <v>2262</v>
      </c>
      <c r="G3" s="1851" t="s">
        <v>28</v>
      </c>
      <c r="H3" s="1851" t="s">
        <v>28</v>
      </c>
      <c r="I3" s="1851" t="s">
        <v>812</v>
      </c>
    </row>
    <row customHeight="1" ht="11.25">
      <c r="A4" s="1851" t="s">
        <v>2254</v>
      </c>
      <c r="B4" s="1851" t="s">
        <v>16</v>
      </c>
      <c r="C4" s="1851" t="s">
        <v>2263</v>
      </c>
      <c r="D4" s="1851" t="s">
        <v>2264</v>
      </c>
      <c r="E4" s="1851" t="s">
        <v>2265</v>
      </c>
      <c r="F4" s="1851" t="s">
        <v>2266</v>
      </c>
      <c r="G4" s="1851" t="s">
        <v>28</v>
      </c>
      <c r="H4" s="1851" t="s">
        <v>28</v>
      </c>
      <c r="I4" s="1851" t="s">
        <v>812</v>
      </c>
    </row>
    <row customHeight="1" ht="11.25">
      <c r="A5" s="1851" t="s">
        <v>2254</v>
      </c>
      <c r="B5" s="1851" t="s">
        <v>16</v>
      </c>
      <c r="C5" s="1851" t="s">
        <v>2267</v>
      </c>
      <c r="D5" s="1851" t="s">
        <v>2268</v>
      </c>
      <c r="E5" s="1851" t="s">
        <v>2269</v>
      </c>
      <c r="F5" s="1851" t="s">
        <v>2266</v>
      </c>
      <c r="G5" s="1851" t="s">
        <v>28</v>
      </c>
      <c r="H5" s="1851" t="s">
        <v>28</v>
      </c>
      <c r="I5" s="1851" t="s">
        <v>812</v>
      </c>
    </row>
    <row customHeight="1" ht="11.25">
      <c r="A6" s="1851" t="s">
        <v>2254</v>
      </c>
      <c r="B6" s="1851" t="s">
        <v>16</v>
      </c>
      <c r="C6" s="1851" t="s">
        <v>2270</v>
      </c>
      <c r="D6" s="1851" t="s">
        <v>2271</v>
      </c>
      <c r="E6" s="1851" t="s">
        <v>2272</v>
      </c>
      <c r="F6" s="1851" t="s">
        <v>2273</v>
      </c>
      <c r="G6" s="1851" t="s">
        <v>28</v>
      </c>
      <c r="H6" s="1851" t="s">
        <v>28</v>
      </c>
      <c r="I6" s="1851" t="s">
        <v>812</v>
      </c>
    </row>
    <row customHeight="1" ht="11.25">
      <c r="A7" s="1851" t="s">
        <v>2254</v>
      </c>
      <c r="B7" s="1851" t="s">
        <v>16</v>
      </c>
      <c r="C7" s="1851" t="s">
        <v>2274</v>
      </c>
      <c r="D7" s="1851" t="s">
        <v>2275</v>
      </c>
      <c r="E7" s="1851" t="s">
        <v>2276</v>
      </c>
      <c r="F7" s="1851" t="s">
        <v>52</v>
      </c>
      <c r="G7" s="1851" t="s">
        <v>28</v>
      </c>
      <c r="H7" s="1851" t="s">
        <v>28</v>
      </c>
      <c r="I7" s="1851" t="s">
        <v>812</v>
      </c>
    </row>
    <row customHeight="1" ht="11.25">
      <c r="A8" s="1851" t="s">
        <v>2254</v>
      </c>
      <c r="B8" s="1851" t="s">
        <v>16</v>
      </c>
      <c r="C8" s="1851" t="s">
        <v>2277</v>
      </c>
      <c r="D8" s="1851" t="s">
        <v>2278</v>
      </c>
      <c r="E8" s="1851" t="s">
        <v>2279</v>
      </c>
      <c r="F8" s="1851" t="s">
        <v>2280</v>
      </c>
      <c r="G8" s="1851" t="s">
        <v>28</v>
      </c>
      <c r="H8" s="1851" t="s">
        <v>28</v>
      </c>
      <c r="I8" s="1851" t="s">
        <v>812</v>
      </c>
    </row>
    <row customHeight="1" ht="11.25">
      <c r="A9" s="1851" t="s">
        <v>2254</v>
      </c>
      <c r="B9" s="1851" t="s">
        <v>16</v>
      </c>
      <c r="C9" s="1851" t="s">
        <v>2281</v>
      </c>
      <c r="D9" s="1851" t="s">
        <v>2282</v>
      </c>
      <c r="E9" s="1851" t="s">
        <v>2283</v>
      </c>
      <c r="F9" s="1851" t="s">
        <v>2258</v>
      </c>
      <c r="G9" s="1851" t="s">
        <v>28</v>
      </c>
      <c r="H9" s="1851" t="s">
        <v>28</v>
      </c>
      <c r="I9" s="1851" t="s">
        <v>812</v>
      </c>
    </row>
    <row customHeight="1" ht="11.25">
      <c r="A10" s="1851" t="s">
        <v>2254</v>
      </c>
      <c r="B10" s="1851" t="s">
        <v>16</v>
      </c>
      <c r="C10" s="1851" t="s">
        <v>2284</v>
      </c>
      <c r="D10" s="1851" t="s">
        <v>2285</v>
      </c>
      <c r="E10" s="1851" t="s">
        <v>2286</v>
      </c>
      <c r="F10" s="1851" t="s">
        <v>2287</v>
      </c>
      <c r="G10" s="1851" t="s">
        <v>28</v>
      </c>
      <c r="H10" s="1851" t="s">
        <v>28</v>
      </c>
      <c r="I10" s="1851" t="s">
        <v>812</v>
      </c>
    </row>
    <row customHeight="1" ht="11.25">
      <c r="A11" s="1851" t="s">
        <v>2254</v>
      </c>
      <c r="B11" s="1851" t="s">
        <v>16</v>
      </c>
      <c r="C11" s="1851" t="s">
        <v>2288</v>
      </c>
      <c r="D11" s="1851" t="s">
        <v>2289</v>
      </c>
      <c r="E11" s="1851" t="s">
        <v>2290</v>
      </c>
      <c r="F11" s="1851" t="s">
        <v>2258</v>
      </c>
      <c r="G11" s="1851" t="s">
        <v>28</v>
      </c>
      <c r="H11" s="1851" t="s">
        <v>28</v>
      </c>
      <c r="I11" s="1851" t="s">
        <v>812</v>
      </c>
    </row>
    <row customHeight="1" ht="11.25">
      <c r="A12" s="1851" t="s">
        <v>2254</v>
      </c>
      <c r="B12" s="1851" t="s">
        <v>16</v>
      </c>
      <c r="C12" s="1851" t="s">
        <v>2291</v>
      </c>
      <c r="D12" s="1851" t="s">
        <v>2292</v>
      </c>
      <c r="E12" s="1851" t="s">
        <v>2293</v>
      </c>
      <c r="F12" s="1851" t="s">
        <v>2273</v>
      </c>
      <c r="G12" s="1851" t="s">
        <v>2294</v>
      </c>
      <c r="H12" s="1851" t="s">
        <v>28</v>
      </c>
      <c r="I12" s="1851" t="s">
        <v>812</v>
      </c>
    </row>
    <row customHeight="1" ht="11.25">
      <c r="A13" s="1851" t="s">
        <v>2254</v>
      </c>
      <c r="B13" s="1851" t="s">
        <v>16</v>
      </c>
      <c r="C13" s="1851" t="s">
        <v>2295</v>
      </c>
      <c r="D13" s="1851" t="s">
        <v>2296</v>
      </c>
      <c r="E13" s="1851" t="s">
        <v>2297</v>
      </c>
      <c r="F13" s="1851" t="s">
        <v>2298</v>
      </c>
      <c r="G13" s="1851" t="s">
        <v>28</v>
      </c>
      <c r="H13" s="1851" t="s">
        <v>28</v>
      </c>
      <c r="I13" s="1851" t="s">
        <v>812</v>
      </c>
    </row>
    <row customHeight="1" ht="11.25">
      <c r="A14" s="1851" t="s">
        <v>2254</v>
      </c>
      <c r="B14" s="1851" t="s">
        <v>16</v>
      </c>
      <c r="C14" s="1851" t="s">
        <v>2299</v>
      </c>
      <c r="D14" s="1851" t="s">
        <v>2300</v>
      </c>
      <c r="E14" s="1851" t="s">
        <v>2301</v>
      </c>
      <c r="F14" s="1851" t="s">
        <v>2298</v>
      </c>
      <c r="G14" s="1851" t="s">
        <v>28</v>
      </c>
      <c r="H14" s="1851" t="s">
        <v>28</v>
      </c>
      <c r="I14" s="1851" t="s">
        <v>812</v>
      </c>
    </row>
    <row customHeight="1" ht="11.25">
      <c r="A15" s="1851" t="s">
        <v>2254</v>
      </c>
      <c r="B15" s="1851" t="s">
        <v>16</v>
      </c>
      <c r="C15" s="1851" t="s">
        <v>2302</v>
      </c>
      <c r="D15" s="1851" t="s">
        <v>2303</v>
      </c>
      <c r="E15" s="1851" t="s">
        <v>2304</v>
      </c>
      <c r="F15" s="1851" t="s">
        <v>2305</v>
      </c>
      <c r="G15" s="1851" t="s">
        <v>28</v>
      </c>
      <c r="H15" s="1851" t="s">
        <v>28</v>
      </c>
      <c r="I15" s="1851" t="s">
        <v>812</v>
      </c>
    </row>
    <row customHeight="1" ht="11.25">
      <c r="A16" s="1851" t="s">
        <v>2254</v>
      </c>
      <c r="B16" s="1851" t="s">
        <v>16</v>
      </c>
      <c r="C16" s="1851" t="s">
        <v>2306</v>
      </c>
      <c r="D16" s="1851" t="s">
        <v>2307</v>
      </c>
      <c r="E16" s="1851" t="s">
        <v>2308</v>
      </c>
      <c r="F16" s="1851" t="s">
        <v>2309</v>
      </c>
      <c r="G16" s="1851" t="s">
        <v>28</v>
      </c>
      <c r="H16" s="1851" t="s">
        <v>28</v>
      </c>
      <c r="I16" s="1851" t="s">
        <v>812</v>
      </c>
    </row>
    <row customHeight="1" ht="11.25">
      <c r="A17" s="1851" t="s">
        <v>2254</v>
      </c>
      <c r="B17" s="1851" t="s">
        <v>16</v>
      </c>
      <c r="C17" s="1851" t="s">
        <v>2310</v>
      </c>
      <c r="D17" s="1851" t="s">
        <v>2311</v>
      </c>
      <c r="E17" s="1851" t="s">
        <v>2312</v>
      </c>
      <c r="F17" s="1851" t="s">
        <v>2313</v>
      </c>
      <c r="G17" s="1851" t="s">
        <v>28</v>
      </c>
      <c r="H17" s="1851" t="s">
        <v>28</v>
      </c>
      <c r="I17" s="1851" t="s">
        <v>812</v>
      </c>
    </row>
    <row customHeight="1" ht="11.25">
      <c r="A18" s="1851" t="s">
        <v>2254</v>
      </c>
      <c r="B18" s="1851" t="s">
        <v>16</v>
      </c>
      <c r="C18" s="1851" t="s">
        <v>2314</v>
      </c>
      <c r="D18" s="1851" t="s">
        <v>2315</v>
      </c>
      <c r="E18" s="1851" t="s">
        <v>2316</v>
      </c>
      <c r="F18" s="1851" t="s">
        <v>2258</v>
      </c>
      <c r="G18" s="1851" t="s">
        <v>28</v>
      </c>
      <c r="H18" s="1851" t="s">
        <v>28</v>
      </c>
      <c r="I18" s="1851" t="s">
        <v>812</v>
      </c>
    </row>
    <row customHeight="1" ht="11.25">
      <c r="A19" s="1851" t="s">
        <v>2254</v>
      </c>
      <c r="B19" s="1851" t="s">
        <v>16</v>
      </c>
      <c r="C19" s="1851" t="s">
        <v>2317</v>
      </c>
      <c r="D19" s="1851" t="s">
        <v>2318</v>
      </c>
      <c r="E19" s="1851" t="s">
        <v>2319</v>
      </c>
      <c r="F19" s="1851" t="s">
        <v>2320</v>
      </c>
      <c r="G19" s="1851" t="s">
        <v>2321</v>
      </c>
      <c r="H19" s="1851" t="s">
        <v>28</v>
      </c>
      <c r="I19" s="1851" t="s">
        <v>812</v>
      </c>
    </row>
    <row customHeight="1" ht="11.25">
      <c r="A20" s="1851" t="s">
        <v>2254</v>
      </c>
      <c r="B20" s="1851" t="s">
        <v>16</v>
      </c>
      <c r="C20" s="1851" t="s">
        <v>2322</v>
      </c>
      <c r="D20" s="1851" t="s">
        <v>2323</v>
      </c>
      <c r="E20" s="1851" t="s">
        <v>2324</v>
      </c>
      <c r="F20" s="1851" t="s">
        <v>2280</v>
      </c>
      <c r="G20" s="1851" t="s">
        <v>28</v>
      </c>
      <c r="H20" s="1851" t="s">
        <v>28</v>
      </c>
      <c r="I20" s="1851" t="s">
        <v>812</v>
      </c>
    </row>
    <row customHeight="1" ht="11.25">
      <c r="A21" s="1851" t="s">
        <v>2254</v>
      </c>
      <c r="B21" s="1851" t="s">
        <v>16</v>
      </c>
      <c r="C21" s="1851" t="s">
        <v>2325</v>
      </c>
      <c r="D21" s="1851" t="s">
        <v>2326</v>
      </c>
      <c r="E21" s="1851" t="s">
        <v>2327</v>
      </c>
      <c r="F21" s="1851" t="s">
        <v>2328</v>
      </c>
      <c r="G21" s="1851" t="s">
        <v>2329</v>
      </c>
      <c r="H21" s="1851" t="s">
        <v>28</v>
      </c>
      <c r="I21" s="1851" t="s">
        <v>812</v>
      </c>
    </row>
    <row customHeight="1" ht="11.25">
      <c r="A22" s="1851" t="s">
        <v>2254</v>
      </c>
      <c r="B22" s="1851" t="s">
        <v>16</v>
      </c>
      <c r="C22" s="1851" t="s">
        <v>2330</v>
      </c>
      <c r="D22" s="1851" t="s">
        <v>2331</v>
      </c>
      <c r="E22" s="1851" t="s">
        <v>2332</v>
      </c>
      <c r="F22" s="1851" t="s">
        <v>52</v>
      </c>
      <c r="G22" s="1851" t="s">
        <v>28</v>
      </c>
      <c r="H22" s="1851" t="s">
        <v>28</v>
      </c>
      <c r="I22" s="1851" t="s">
        <v>812</v>
      </c>
    </row>
    <row customHeight="1" ht="11.25">
      <c r="A23" s="1851" t="s">
        <v>2254</v>
      </c>
      <c r="B23" s="1851" t="s">
        <v>16</v>
      </c>
      <c r="C23" s="1851" t="s">
        <v>2333</v>
      </c>
      <c r="D23" s="1851" t="s">
        <v>2334</v>
      </c>
      <c r="E23" s="1851" t="s">
        <v>2335</v>
      </c>
      <c r="F23" s="1851" t="s">
        <v>2266</v>
      </c>
      <c r="G23" s="1851" t="s">
        <v>2336</v>
      </c>
      <c r="H23" s="1851" t="s">
        <v>28</v>
      </c>
      <c r="I23" s="1851" t="s">
        <v>812</v>
      </c>
    </row>
    <row customHeight="1" ht="11.25">
      <c r="A24" s="1851" t="s">
        <v>2254</v>
      </c>
      <c r="B24" s="1851" t="s">
        <v>16</v>
      </c>
      <c r="C24" s="1851" t="s">
        <v>2337</v>
      </c>
      <c r="D24" s="1851" t="s">
        <v>2334</v>
      </c>
      <c r="E24" s="1851" t="s">
        <v>2338</v>
      </c>
      <c r="F24" s="1851" t="s">
        <v>2339</v>
      </c>
      <c r="G24" s="1851" t="s">
        <v>2340</v>
      </c>
      <c r="H24" s="1851" t="s">
        <v>28</v>
      </c>
      <c r="I24" s="1851" t="s">
        <v>812</v>
      </c>
    </row>
    <row customHeight="1" ht="11.25">
      <c r="A25" s="1851" t="s">
        <v>2254</v>
      </c>
      <c r="B25" s="1851" t="s">
        <v>16</v>
      </c>
      <c r="C25" s="1851" t="s">
        <v>2341</v>
      </c>
      <c r="D25" s="1851" t="s">
        <v>2342</v>
      </c>
      <c r="E25" s="1851" t="s">
        <v>2343</v>
      </c>
      <c r="F25" s="1851" t="s">
        <v>2339</v>
      </c>
      <c r="G25" s="1851" t="s">
        <v>2344</v>
      </c>
      <c r="H25" s="1851" t="s">
        <v>28</v>
      </c>
      <c r="I25" s="1851" t="s">
        <v>812</v>
      </c>
    </row>
    <row customHeight="1" ht="11.25">
      <c r="A26" s="1851" t="s">
        <v>2254</v>
      </c>
      <c r="B26" s="1851" t="s">
        <v>16</v>
      </c>
      <c r="C26" s="1851" t="s">
        <v>2345</v>
      </c>
      <c r="D26" s="1851" t="s">
        <v>2346</v>
      </c>
      <c r="E26" s="1851" t="s">
        <v>2347</v>
      </c>
      <c r="F26" s="1851" t="s">
        <v>2328</v>
      </c>
      <c r="G26" s="1851" t="s">
        <v>28</v>
      </c>
      <c r="H26" s="1851" t="s">
        <v>28</v>
      </c>
      <c r="I26" s="1851" t="s">
        <v>812</v>
      </c>
    </row>
    <row customHeight="1" ht="11.25">
      <c r="A27" s="1851" t="s">
        <v>2254</v>
      </c>
      <c r="B27" s="1851" t="s">
        <v>16</v>
      </c>
      <c r="C27" s="1851" t="s">
        <v>2348</v>
      </c>
      <c r="D27" s="1851" t="s">
        <v>2349</v>
      </c>
      <c r="E27" s="1851" t="s">
        <v>2350</v>
      </c>
      <c r="F27" s="1851" t="s">
        <v>2351</v>
      </c>
      <c r="G27" s="1851" t="s">
        <v>28</v>
      </c>
      <c r="H27" s="1851" t="s">
        <v>28</v>
      </c>
      <c r="I27" s="1851" t="s">
        <v>812</v>
      </c>
    </row>
    <row customHeight="1" ht="11.25">
      <c r="A28" s="1851" t="s">
        <v>2254</v>
      </c>
      <c r="B28" s="1851" t="s">
        <v>16</v>
      </c>
      <c r="C28" s="1851" t="s">
        <v>2352</v>
      </c>
      <c r="D28" s="1851" t="s">
        <v>2353</v>
      </c>
      <c r="E28" s="1851" t="s">
        <v>2354</v>
      </c>
      <c r="F28" s="1851" t="s">
        <v>2328</v>
      </c>
      <c r="G28" s="1851" t="s">
        <v>2355</v>
      </c>
      <c r="H28" s="1851" t="s">
        <v>28</v>
      </c>
      <c r="I28" s="1851" t="s">
        <v>812</v>
      </c>
    </row>
    <row customHeight="1" ht="11.25">
      <c r="A29" s="1851" t="s">
        <v>2254</v>
      </c>
      <c r="B29" s="1851" t="s">
        <v>16</v>
      </c>
      <c r="C29" s="1851" t="s">
        <v>2356</v>
      </c>
      <c r="D29" s="1851" t="s">
        <v>2357</v>
      </c>
      <c r="E29" s="1851" t="s">
        <v>2358</v>
      </c>
      <c r="F29" s="1851" t="s">
        <v>2298</v>
      </c>
      <c r="G29" s="1851" t="s">
        <v>2359</v>
      </c>
      <c r="H29" s="1851" t="s">
        <v>28</v>
      </c>
      <c r="I29" s="1851" t="s">
        <v>812</v>
      </c>
    </row>
    <row customHeight="1" ht="11.25">
      <c r="A30" s="1851" t="s">
        <v>2254</v>
      </c>
      <c r="B30" s="1851" t="s">
        <v>16</v>
      </c>
      <c r="C30" s="1851" t="s">
        <v>2360</v>
      </c>
      <c r="D30" s="1851" t="s">
        <v>2361</v>
      </c>
      <c r="E30" s="1851" t="s">
        <v>2362</v>
      </c>
      <c r="F30" s="1851" t="s">
        <v>2339</v>
      </c>
      <c r="G30" s="1851" t="s">
        <v>2363</v>
      </c>
      <c r="H30" s="1851" t="s">
        <v>28</v>
      </c>
      <c r="I30" s="1851" t="s">
        <v>812</v>
      </c>
    </row>
    <row customHeight="1" ht="11.25">
      <c r="A31" s="1851" t="s">
        <v>2254</v>
      </c>
      <c r="B31" s="1851" t="s">
        <v>16</v>
      </c>
      <c r="C31" s="1851" t="s">
        <v>2364</v>
      </c>
      <c r="D31" s="1851" t="s">
        <v>2365</v>
      </c>
      <c r="E31" s="1851" t="s">
        <v>2366</v>
      </c>
      <c r="F31" s="1851" t="s">
        <v>2273</v>
      </c>
      <c r="G31" s="1851" t="s">
        <v>2367</v>
      </c>
      <c r="H31" s="1851" t="s">
        <v>28</v>
      </c>
      <c r="I31" s="1851" t="s">
        <v>812</v>
      </c>
    </row>
    <row customHeight="1" ht="11.25">
      <c r="A32" s="1851" t="s">
        <v>2254</v>
      </c>
      <c r="B32" s="1851" t="s">
        <v>16</v>
      </c>
      <c r="C32" s="1851" t="s">
        <v>2368</v>
      </c>
      <c r="D32" s="1851" t="s">
        <v>2369</v>
      </c>
      <c r="E32" s="1851" t="s">
        <v>2370</v>
      </c>
      <c r="F32" s="1851" t="s">
        <v>2371</v>
      </c>
      <c r="G32" s="1851" t="s">
        <v>28</v>
      </c>
      <c r="H32" s="1851" t="s">
        <v>28</v>
      </c>
      <c r="I32" s="1851" t="s">
        <v>812</v>
      </c>
    </row>
    <row customHeight="1" ht="11.25">
      <c r="A33" s="1851" t="s">
        <v>2254</v>
      </c>
      <c r="B33" s="1851" t="s">
        <v>16</v>
      </c>
      <c r="C33" s="1851" t="s">
        <v>2372</v>
      </c>
      <c r="D33" s="1851" t="s">
        <v>2373</v>
      </c>
      <c r="E33" s="1851" t="s">
        <v>2374</v>
      </c>
      <c r="F33" s="1851" t="s">
        <v>52</v>
      </c>
      <c r="G33" s="1851" t="s">
        <v>28</v>
      </c>
      <c r="H33" s="1851" t="s">
        <v>28</v>
      </c>
      <c r="I33" s="1851" t="s">
        <v>812</v>
      </c>
    </row>
    <row customHeight="1" ht="11.25">
      <c r="A34" s="1851" t="s">
        <v>2254</v>
      </c>
      <c r="B34" s="1851" t="s">
        <v>16</v>
      </c>
      <c r="C34" s="1851" t="s">
        <v>2375</v>
      </c>
      <c r="D34" s="1851" t="s">
        <v>2376</v>
      </c>
      <c r="E34" s="1851" t="s">
        <v>2377</v>
      </c>
      <c r="F34" s="1851" t="s">
        <v>2378</v>
      </c>
      <c r="G34" s="1851" t="s">
        <v>28</v>
      </c>
      <c r="H34" s="1851" t="s">
        <v>28</v>
      </c>
      <c r="I34" s="1851" t="s">
        <v>812</v>
      </c>
    </row>
    <row customHeight="1" ht="11.25">
      <c r="A35" s="1851" t="s">
        <v>2254</v>
      </c>
      <c r="B35" s="1851" t="s">
        <v>16</v>
      </c>
      <c r="C35" s="1851" t="s">
        <v>2379</v>
      </c>
      <c r="D35" s="1851" t="s">
        <v>2380</v>
      </c>
      <c r="E35" s="1851" t="s">
        <v>2381</v>
      </c>
      <c r="F35" s="1851" t="s">
        <v>2382</v>
      </c>
      <c r="G35" s="1851" t="s">
        <v>28</v>
      </c>
      <c r="H35" s="1851" t="s">
        <v>28</v>
      </c>
      <c r="I35" s="1851" t="s">
        <v>812</v>
      </c>
    </row>
    <row customHeight="1" ht="11.25">
      <c r="A36" s="1851" t="s">
        <v>2254</v>
      </c>
      <c r="B36" s="1851" t="s">
        <v>16</v>
      </c>
      <c r="C36" s="1851" t="s">
        <v>2383</v>
      </c>
      <c r="D36" s="1851" t="s">
        <v>2384</v>
      </c>
      <c r="E36" s="1851" t="s">
        <v>2385</v>
      </c>
      <c r="F36" s="1851" t="s">
        <v>52</v>
      </c>
      <c r="G36" s="1851" t="s">
        <v>28</v>
      </c>
      <c r="H36" s="1851" t="s">
        <v>28</v>
      </c>
      <c r="I36" s="1851" t="s">
        <v>812</v>
      </c>
    </row>
    <row customHeight="1" ht="11.25">
      <c r="A37" s="1851" t="s">
        <v>2254</v>
      </c>
      <c r="B37" s="1851" t="s">
        <v>16</v>
      </c>
      <c r="C37" s="1851" t="s">
        <v>2386</v>
      </c>
      <c r="D37" s="1851" t="s">
        <v>2387</v>
      </c>
      <c r="E37" s="1851" t="s">
        <v>2388</v>
      </c>
      <c r="F37" s="1851" t="s">
        <v>2313</v>
      </c>
      <c r="G37" s="1851" t="s">
        <v>28</v>
      </c>
      <c r="H37" s="1851" t="s">
        <v>28</v>
      </c>
      <c r="I37" s="1851" t="s">
        <v>812</v>
      </c>
    </row>
    <row customHeight="1" ht="11.25">
      <c r="A38" s="1851" t="s">
        <v>2254</v>
      </c>
      <c r="B38" s="1851" t="s">
        <v>16</v>
      </c>
      <c r="C38" s="1851" t="s">
        <v>2389</v>
      </c>
      <c r="D38" s="1851" t="s">
        <v>2390</v>
      </c>
      <c r="E38" s="1851" t="s">
        <v>2286</v>
      </c>
      <c r="F38" s="1851" t="s">
        <v>2391</v>
      </c>
      <c r="G38" s="1851" t="s">
        <v>28</v>
      </c>
      <c r="H38" s="1851" t="s">
        <v>28</v>
      </c>
      <c r="I38" s="1851" t="s">
        <v>812</v>
      </c>
    </row>
    <row customHeight="1" ht="11.25">
      <c r="A39" s="1851" t="s">
        <v>2254</v>
      </c>
      <c r="B39" s="1851" t="s">
        <v>16</v>
      </c>
      <c r="C39" s="1851" t="s">
        <v>2392</v>
      </c>
      <c r="D39" s="1851" t="s">
        <v>2393</v>
      </c>
      <c r="E39" s="1851" t="s">
        <v>2394</v>
      </c>
      <c r="F39" s="1851" t="s">
        <v>2339</v>
      </c>
      <c r="G39" s="1851" t="s">
        <v>2395</v>
      </c>
      <c r="H39" s="1851" t="s">
        <v>28</v>
      </c>
      <c r="I39" s="1851" t="s">
        <v>812</v>
      </c>
    </row>
    <row customHeight="1" ht="11.25">
      <c r="A40" s="1851" t="s">
        <v>2254</v>
      </c>
      <c r="B40" s="1851" t="s">
        <v>16</v>
      </c>
      <c r="C40" s="1851" t="s">
        <v>2396</v>
      </c>
      <c r="D40" s="1851" t="s">
        <v>2397</v>
      </c>
      <c r="E40" s="1851" t="s">
        <v>2398</v>
      </c>
      <c r="F40" s="1851" t="s">
        <v>2399</v>
      </c>
      <c r="G40" s="1851" t="s">
        <v>2400</v>
      </c>
      <c r="H40" s="1851" t="s">
        <v>28</v>
      </c>
      <c r="I40" s="1851" t="s">
        <v>812</v>
      </c>
    </row>
    <row customHeight="1" ht="11.25">
      <c r="A41" s="1851" t="s">
        <v>2254</v>
      </c>
      <c r="B41" s="1851" t="s">
        <v>16</v>
      </c>
      <c r="C41" s="1851" t="s">
        <v>2401</v>
      </c>
      <c r="D41" s="1851" t="s">
        <v>2402</v>
      </c>
      <c r="E41" s="1851" t="s">
        <v>2403</v>
      </c>
      <c r="F41" s="1851" t="s">
        <v>2404</v>
      </c>
      <c r="G41" s="1851" t="s">
        <v>2405</v>
      </c>
      <c r="H41" s="1851" t="s">
        <v>28</v>
      </c>
      <c r="I41" s="1851" t="s">
        <v>812</v>
      </c>
    </row>
    <row customHeight="1" ht="11.25">
      <c r="A42" s="1851" t="s">
        <v>2254</v>
      </c>
      <c r="B42" s="1851" t="s">
        <v>16</v>
      </c>
      <c r="C42" s="1851" t="s">
        <v>2406</v>
      </c>
      <c r="D42" s="1851" t="s">
        <v>2407</v>
      </c>
      <c r="E42" s="1851" t="s">
        <v>2408</v>
      </c>
      <c r="F42" s="1851" t="s">
        <v>2258</v>
      </c>
      <c r="G42" s="1851" t="s">
        <v>28</v>
      </c>
      <c r="H42" s="1851" t="s">
        <v>28</v>
      </c>
      <c r="I42" s="1851" t="s">
        <v>812</v>
      </c>
    </row>
    <row customHeight="1" ht="11.25">
      <c r="A43" s="1851" t="s">
        <v>2254</v>
      </c>
      <c r="B43" s="1851" t="s">
        <v>16</v>
      </c>
      <c r="C43" s="1851" t="s">
        <v>2409</v>
      </c>
      <c r="D43" s="1851" t="s">
        <v>2407</v>
      </c>
      <c r="E43" s="1851" t="s">
        <v>2408</v>
      </c>
      <c r="F43" s="1851" t="s">
        <v>2410</v>
      </c>
      <c r="G43" s="1851" t="s">
        <v>28</v>
      </c>
      <c r="H43" s="1851" t="s">
        <v>28</v>
      </c>
      <c r="I43" s="1851" t="s">
        <v>812</v>
      </c>
    </row>
    <row customHeight="1" ht="11.25">
      <c r="A44" s="1851" t="s">
        <v>2254</v>
      </c>
      <c r="B44" s="1851" t="s">
        <v>16</v>
      </c>
      <c r="C44" s="1851" t="s">
        <v>2411</v>
      </c>
      <c r="D44" s="1851" t="s">
        <v>2412</v>
      </c>
      <c r="E44" s="1851" t="s">
        <v>2413</v>
      </c>
      <c r="F44" s="1851" t="s">
        <v>2298</v>
      </c>
      <c r="G44" s="1851" t="s">
        <v>28</v>
      </c>
      <c r="H44" s="1851" t="s">
        <v>28</v>
      </c>
      <c r="I44" s="1851" t="s">
        <v>812</v>
      </c>
    </row>
    <row customHeight="1" ht="11.25">
      <c r="A45" s="1851" t="s">
        <v>2254</v>
      </c>
      <c r="B45" s="1851" t="s">
        <v>16</v>
      </c>
      <c r="C45" s="1851" t="s">
        <v>2414</v>
      </c>
      <c r="D45" s="1851" t="s">
        <v>2415</v>
      </c>
      <c r="E45" s="1851" t="s">
        <v>2416</v>
      </c>
      <c r="F45" s="1851" t="s">
        <v>2404</v>
      </c>
      <c r="G45" s="1851" t="s">
        <v>2417</v>
      </c>
      <c r="H45" s="1851" t="s">
        <v>28</v>
      </c>
      <c r="I45" s="1851" t="s">
        <v>812</v>
      </c>
    </row>
    <row customHeight="1" ht="11.25">
      <c r="A46" s="1851" t="s">
        <v>2254</v>
      </c>
      <c r="B46" s="1851" t="s">
        <v>16</v>
      </c>
      <c r="C46" s="1851" t="s">
        <v>2418</v>
      </c>
      <c r="D46" s="1851" t="s">
        <v>2419</v>
      </c>
      <c r="E46" s="1851" t="s">
        <v>2420</v>
      </c>
      <c r="F46" s="1851" t="s">
        <v>52</v>
      </c>
      <c r="G46" s="1851" t="s">
        <v>28</v>
      </c>
      <c r="H46" s="1851" t="s">
        <v>28</v>
      </c>
      <c r="I46" s="1851" t="s">
        <v>812</v>
      </c>
    </row>
    <row customHeight="1" ht="11.25">
      <c r="A47" s="1851" t="s">
        <v>2254</v>
      </c>
      <c r="B47" s="1851" t="s">
        <v>16</v>
      </c>
      <c r="C47" s="1851" t="s">
        <v>2421</v>
      </c>
      <c r="D47" s="1851" t="s">
        <v>2422</v>
      </c>
      <c r="E47" s="1851" t="s">
        <v>2423</v>
      </c>
      <c r="F47" s="1851" t="s">
        <v>2258</v>
      </c>
      <c r="G47" s="1851" t="s">
        <v>28</v>
      </c>
      <c r="H47" s="1851" t="s">
        <v>28</v>
      </c>
      <c r="I47" s="1851" t="s">
        <v>812</v>
      </c>
    </row>
    <row customHeight="1" ht="11.25">
      <c r="A48" s="1851" t="s">
        <v>2254</v>
      </c>
      <c r="B48" s="1851" t="s">
        <v>16</v>
      </c>
      <c r="C48" s="1851" t="s">
        <v>2424</v>
      </c>
      <c r="D48" s="1851" t="s">
        <v>2425</v>
      </c>
      <c r="E48" s="1851" t="s">
        <v>2426</v>
      </c>
      <c r="F48" s="1851" t="s">
        <v>2399</v>
      </c>
      <c r="G48" s="1851" t="s">
        <v>28</v>
      </c>
      <c r="H48" s="1851" t="s">
        <v>28</v>
      </c>
      <c r="I48" s="1851" t="s">
        <v>812</v>
      </c>
    </row>
    <row customHeight="1" ht="11.25">
      <c r="A49" s="1851" t="s">
        <v>2254</v>
      </c>
      <c r="B49" s="1851" t="s">
        <v>16</v>
      </c>
      <c r="C49" s="1851" t="s">
        <v>2427</v>
      </c>
      <c r="D49" s="1851" t="s">
        <v>2428</v>
      </c>
      <c r="E49" s="1851" t="s">
        <v>2429</v>
      </c>
      <c r="F49" s="1851" t="s">
        <v>2328</v>
      </c>
      <c r="G49" s="1851" t="s">
        <v>28</v>
      </c>
      <c r="H49" s="1851" t="s">
        <v>28</v>
      </c>
      <c r="I49" s="1851" t="s">
        <v>812</v>
      </c>
    </row>
    <row customHeight="1" ht="11.25">
      <c r="A50" s="1851" t="s">
        <v>2254</v>
      </c>
      <c r="B50" s="1851" t="s">
        <v>16</v>
      </c>
      <c r="C50" s="1851" t="s">
        <v>2430</v>
      </c>
      <c r="D50" s="1851" t="s">
        <v>2431</v>
      </c>
      <c r="E50" s="1851" t="s">
        <v>2432</v>
      </c>
      <c r="F50" s="1851" t="s">
        <v>2258</v>
      </c>
      <c r="G50" s="1851" t="s">
        <v>28</v>
      </c>
      <c r="H50" s="1851" t="s">
        <v>28</v>
      </c>
      <c r="I50" s="1851" t="s">
        <v>812</v>
      </c>
    </row>
    <row customHeight="1" ht="11.25">
      <c r="A51" s="1851" t="s">
        <v>2254</v>
      </c>
      <c r="B51" s="1851" t="s">
        <v>16</v>
      </c>
      <c r="C51" s="1851" t="s">
        <v>2433</v>
      </c>
      <c r="D51" s="1851" t="s">
        <v>2434</v>
      </c>
      <c r="E51" s="1851" t="s">
        <v>2435</v>
      </c>
      <c r="F51" s="1851" t="s">
        <v>2309</v>
      </c>
      <c r="G51" s="1851" t="s">
        <v>2436</v>
      </c>
      <c r="H51" s="1851" t="s">
        <v>28</v>
      </c>
      <c r="I51" s="1851" t="s">
        <v>812</v>
      </c>
    </row>
    <row customHeight="1" ht="11.25">
      <c r="A52" s="1851" t="s">
        <v>2254</v>
      </c>
      <c r="B52" s="1851" t="s">
        <v>16</v>
      </c>
      <c r="C52" s="1851" t="s">
        <v>2437</v>
      </c>
      <c r="D52" s="1851" t="s">
        <v>2438</v>
      </c>
      <c r="E52" s="1851" t="s">
        <v>2439</v>
      </c>
      <c r="F52" s="1851" t="s">
        <v>2309</v>
      </c>
      <c r="G52" s="1851" t="s">
        <v>28</v>
      </c>
      <c r="H52" s="1851" t="s">
        <v>28</v>
      </c>
      <c r="I52" s="1851" t="s">
        <v>812</v>
      </c>
    </row>
    <row customHeight="1" ht="11.25">
      <c r="A53" s="1851" t="s">
        <v>2254</v>
      </c>
      <c r="B53" s="1851" t="s">
        <v>16</v>
      </c>
      <c r="C53" s="1851" t="s">
        <v>2440</v>
      </c>
      <c r="D53" s="1851" t="s">
        <v>2441</v>
      </c>
      <c r="E53" s="1851" t="s">
        <v>2442</v>
      </c>
      <c r="F53" s="1851" t="s">
        <v>2443</v>
      </c>
      <c r="G53" s="1851" t="s">
        <v>28</v>
      </c>
      <c r="H53" s="1851" t="s">
        <v>28</v>
      </c>
      <c r="I53" s="1851" t="s">
        <v>812</v>
      </c>
    </row>
    <row customHeight="1" ht="11.25">
      <c r="A54" s="1851" t="s">
        <v>2254</v>
      </c>
      <c r="B54" s="1851" t="s">
        <v>16</v>
      </c>
      <c r="C54" s="1851" t="s">
        <v>2444</v>
      </c>
      <c r="D54" s="1851" t="s">
        <v>2445</v>
      </c>
      <c r="E54" s="1851" t="s">
        <v>2446</v>
      </c>
      <c r="F54" s="1851" t="s">
        <v>52</v>
      </c>
      <c r="G54" s="1851" t="s">
        <v>28</v>
      </c>
      <c r="H54" s="1851" t="s">
        <v>28</v>
      </c>
      <c r="I54" s="1851" t="s">
        <v>812</v>
      </c>
    </row>
    <row customHeight="1" ht="11.25">
      <c r="A55" s="1851" t="s">
        <v>2254</v>
      </c>
      <c r="B55" s="1851" t="s">
        <v>16</v>
      </c>
      <c r="C55" s="1851" t="s">
        <v>2447</v>
      </c>
      <c r="D55" s="1851" t="s">
        <v>2448</v>
      </c>
      <c r="E55" s="1851" t="s">
        <v>2449</v>
      </c>
      <c r="F55" s="1851" t="s">
        <v>2258</v>
      </c>
      <c r="G55" s="1851" t="s">
        <v>28</v>
      </c>
      <c r="H55" s="1851" t="s">
        <v>28</v>
      </c>
      <c r="I55" s="1851" t="s">
        <v>812</v>
      </c>
    </row>
    <row customHeight="1" ht="11.25">
      <c r="A56" s="1851" t="s">
        <v>2254</v>
      </c>
      <c r="B56" s="1851" t="s">
        <v>16</v>
      </c>
      <c r="C56" s="1851" t="s">
        <v>2450</v>
      </c>
      <c r="D56" s="1851" t="s">
        <v>2451</v>
      </c>
      <c r="E56" s="1851" t="s">
        <v>2452</v>
      </c>
      <c r="F56" s="1851" t="s">
        <v>2258</v>
      </c>
      <c r="G56" s="1851" t="s">
        <v>2453</v>
      </c>
      <c r="H56" s="1851" t="s">
        <v>28</v>
      </c>
      <c r="I56" s="1851" t="s">
        <v>812</v>
      </c>
    </row>
    <row customHeight="1" ht="11.25">
      <c r="A57" s="1851" t="s">
        <v>2254</v>
      </c>
      <c r="B57" s="1851" t="s">
        <v>16</v>
      </c>
      <c r="C57" s="1851" t="s">
        <v>2454</v>
      </c>
      <c r="D57" s="1851" t="s">
        <v>2455</v>
      </c>
      <c r="E57" s="1851" t="s">
        <v>2456</v>
      </c>
      <c r="F57" s="1851" t="s">
        <v>2266</v>
      </c>
      <c r="G57" s="1851" t="s">
        <v>28</v>
      </c>
      <c r="H57" s="1851" t="s">
        <v>28</v>
      </c>
      <c r="I57" s="1851" t="s">
        <v>812</v>
      </c>
    </row>
    <row customHeight="1" ht="11.25">
      <c r="A58" s="1851" t="s">
        <v>2254</v>
      </c>
      <c r="B58" s="1851" t="s">
        <v>16</v>
      </c>
      <c r="C58" s="1851" t="s">
        <v>2457</v>
      </c>
      <c r="D58" s="1851" t="s">
        <v>2458</v>
      </c>
      <c r="E58" s="1851" t="s">
        <v>2459</v>
      </c>
      <c r="F58" s="1851" t="s">
        <v>2266</v>
      </c>
      <c r="G58" s="1851" t="s">
        <v>28</v>
      </c>
      <c r="H58" s="1851" t="s">
        <v>28</v>
      </c>
      <c r="I58" s="1851" t="s">
        <v>812</v>
      </c>
    </row>
    <row customHeight="1" ht="11.25">
      <c r="A59" s="1851" t="s">
        <v>2254</v>
      </c>
      <c r="B59" s="1851" t="s">
        <v>16</v>
      </c>
      <c r="C59" s="1851" t="s">
        <v>2460</v>
      </c>
      <c r="D59" s="1851" t="s">
        <v>2461</v>
      </c>
      <c r="E59" s="1851" t="s">
        <v>2462</v>
      </c>
      <c r="F59" s="1851" t="s">
        <v>2258</v>
      </c>
      <c r="G59" s="1851" t="s">
        <v>2463</v>
      </c>
      <c r="H59" s="1851" t="s">
        <v>28</v>
      </c>
      <c r="I59" s="1851" t="s">
        <v>812</v>
      </c>
    </row>
    <row customHeight="1" ht="11.25">
      <c r="A60" s="1851" t="s">
        <v>2254</v>
      </c>
      <c r="B60" s="1851" t="s">
        <v>16</v>
      </c>
      <c r="C60" s="1851" t="s">
        <v>2464</v>
      </c>
      <c r="D60" s="1851" t="s">
        <v>2465</v>
      </c>
      <c r="E60" s="1851" t="s">
        <v>2466</v>
      </c>
      <c r="F60" s="1851" t="s">
        <v>2339</v>
      </c>
      <c r="G60" s="1851" t="s">
        <v>28</v>
      </c>
      <c r="H60" s="1851" t="s">
        <v>28</v>
      </c>
      <c r="I60" s="1851" t="s">
        <v>812</v>
      </c>
    </row>
    <row customHeight="1" ht="11.25">
      <c r="A61" s="1851" t="s">
        <v>2254</v>
      </c>
      <c r="B61" s="1851" t="s">
        <v>16</v>
      </c>
      <c r="C61" s="1851" t="s">
        <v>2467</v>
      </c>
      <c r="D61" s="1851" t="s">
        <v>2468</v>
      </c>
      <c r="E61" s="1851" t="s">
        <v>2469</v>
      </c>
      <c r="F61" s="1851" t="s">
        <v>2266</v>
      </c>
      <c r="G61" s="1851" t="s">
        <v>28</v>
      </c>
      <c r="H61" s="1851" t="s">
        <v>28</v>
      </c>
      <c r="I61" s="1851" t="s">
        <v>812</v>
      </c>
    </row>
    <row customHeight="1" ht="11.25">
      <c r="A62" s="1851" t="s">
        <v>2254</v>
      </c>
      <c r="B62" s="1851" t="s">
        <v>16</v>
      </c>
      <c r="C62" s="1851" t="s">
        <v>2470</v>
      </c>
      <c r="D62" s="1851" t="s">
        <v>2471</v>
      </c>
      <c r="E62" s="1851" t="s">
        <v>2472</v>
      </c>
      <c r="F62" s="1851" t="s">
        <v>2351</v>
      </c>
      <c r="G62" s="1851" t="s">
        <v>28</v>
      </c>
      <c r="H62" s="1851" t="s">
        <v>28</v>
      </c>
      <c r="I62" s="1851" t="s">
        <v>812</v>
      </c>
    </row>
    <row customHeight="1" ht="11.25">
      <c r="A63" s="1851" t="s">
        <v>2254</v>
      </c>
      <c r="B63" s="1851" t="s">
        <v>16</v>
      </c>
      <c r="C63" s="1851" t="s">
        <v>2473</v>
      </c>
      <c r="D63" s="1851" t="s">
        <v>2474</v>
      </c>
      <c r="E63" s="1851" t="s">
        <v>2475</v>
      </c>
      <c r="F63" s="1851" t="s">
        <v>2371</v>
      </c>
      <c r="G63" s="1851" t="s">
        <v>2476</v>
      </c>
      <c r="H63" s="1851" t="s">
        <v>28</v>
      </c>
      <c r="I63" s="1851" t="s">
        <v>812</v>
      </c>
    </row>
    <row customHeight="1" ht="11.25">
      <c r="A64" s="1851" t="s">
        <v>2254</v>
      </c>
      <c r="B64" s="1851" t="s">
        <v>16</v>
      </c>
      <c r="C64" s="1851" t="s">
        <v>2477</v>
      </c>
      <c r="D64" s="1851" t="s">
        <v>2478</v>
      </c>
      <c r="E64" s="1851" t="s">
        <v>2479</v>
      </c>
      <c r="F64" s="1851" t="s">
        <v>2258</v>
      </c>
      <c r="G64" s="1851" t="s">
        <v>28</v>
      </c>
      <c r="H64" s="1851" t="s">
        <v>28</v>
      </c>
      <c r="I64" s="1851" t="s">
        <v>812</v>
      </c>
    </row>
    <row customHeight="1" ht="11.25">
      <c r="A65" s="1851" t="s">
        <v>2254</v>
      </c>
      <c r="B65" s="1851" t="s">
        <v>16</v>
      </c>
      <c r="C65" s="1851" t="s">
        <v>2480</v>
      </c>
      <c r="D65" s="1851" t="s">
        <v>2481</v>
      </c>
      <c r="E65" s="1851" t="s">
        <v>2482</v>
      </c>
      <c r="F65" s="1851" t="s">
        <v>2313</v>
      </c>
      <c r="G65" s="1851" t="s">
        <v>28</v>
      </c>
      <c r="H65" s="1851" t="s">
        <v>28</v>
      </c>
      <c r="I65" s="1851" t="s">
        <v>812</v>
      </c>
    </row>
    <row customHeight="1" ht="11.25">
      <c r="A66" s="1851" t="s">
        <v>2254</v>
      </c>
      <c r="B66" s="1851" t="s">
        <v>16</v>
      </c>
      <c r="C66" s="1851" t="s">
        <v>2483</v>
      </c>
      <c r="D66" s="1851" t="s">
        <v>2484</v>
      </c>
      <c r="E66" s="1851" t="s">
        <v>2485</v>
      </c>
      <c r="F66" s="1851" t="s">
        <v>2258</v>
      </c>
      <c r="G66" s="1851" t="s">
        <v>2486</v>
      </c>
      <c r="H66" s="1851" t="s">
        <v>28</v>
      </c>
      <c r="I66" s="1851" t="s">
        <v>812</v>
      </c>
    </row>
    <row customHeight="1" ht="11.25">
      <c r="A67" s="1851" t="s">
        <v>2254</v>
      </c>
      <c r="B67" s="1851" t="s">
        <v>16</v>
      </c>
      <c r="C67" s="1851" t="s">
        <v>2487</v>
      </c>
      <c r="D67" s="1851" t="s">
        <v>2488</v>
      </c>
      <c r="E67" s="1851" t="s">
        <v>2489</v>
      </c>
      <c r="F67" s="1851" t="s">
        <v>2339</v>
      </c>
      <c r="G67" s="1851" t="s">
        <v>28</v>
      </c>
      <c r="H67" s="1851" t="s">
        <v>28</v>
      </c>
      <c r="I67" s="1851" t="s">
        <v>812</v>
      </c>
    </row>
    <row customHeight="1" ht="11.25">
      <c r="A68" s="1851" t="s">
        <v>2254</v>
      </c>
      <c r="B68" s="1851" t="s">
        <v>16</v>
      </c>
      <c r="C68" s="1851" t="s">
        <v>2490</v>
      </c>
      <c r="D68" s="1851" t="s">
        <v>2491</v>
      </c>
      <c r="E68" s="1851" t="s">
        <v>2492</v>
      </c>
      <c r="F68" s="1851" t="s">
        <v>2258</v>
      </c>
      <c r="G68" s="1851" t="s">
        <v>2493</v>
      </c>
      <c r="H68" s="1851" t="s">
        <v>28</v>
      </c>
      <c r="I68" s="1851" t="s">
        <v>812</v>
      </c>
    </row>
    <row customHeight="1" ht="11.25">
      <c r="A69" s="1851" t="s">
        <v>2254</v>
      </c>
      <c r="B69" s="1851" t="s">
        <v>16</v>
      </c>
      <c r="C69" s="1851" t="s">
        <v>2494</v>
      </c>
      <c r="D69" s="1851" t="s">
        <v>2495</v>
      </c>
      <c r="E69" s="1851" t="s">
        <v>2496</v>
      </c>
      <c r="F69" s="1851" t="s">
        <v>2404</v>
      </c>
      <c r="G69" s="1851" t="s">
        <v>28</v>
      </c>
      <c r="H69" s="1851" t="s">
        <v>28</v>
      </c>
      <c r="I69" s="1851" t="s">
        <v>812</v>
      </c>
    </row>
    <row customHeight="1" ht="11.25">
      <c r="A70" s="1851" t="s">
        <v>2254</v>
      </c>
      <c r="B70" s="1851" t="s">
        <v>16</v>
      </c>
      <c r="C70" s="1851" t="s">
        <v>2497</v>
      </c>
      <c r="D70" s="1851" t="s">
        <v>2498</v>
      </c>
      <c r="E70" s="1851" t="s">
        <v>2499</v>
      </c>
      <c r="F70" s="1851" t="s">
        <v>2351</v>
      </c>
      <c r="G70" s="1851" t="s">
        <v>2500</v>
      </c>
      <c r="H70" s="1851" t="s">
        <v>28</v>
      </c>
      <c r="I70" s="1851" t="s">
        <v>812</v>
      </c>
    </row>
    <row customHeight="1" ht="11.25">
      <c r="A71" s="1851" t="s">
        <v>2254</v>
      </c>
      <c r="B71" s="1851" t="s">
        <v>16</v>
      </c>
      <c r="C71" s="1851" t="s">
        <v>2501</v>
      </c>
      <c r="D71" s="1851" t="s">
        <v>2502</v>
      </c>
      <c r="E71" s="1851" t="s">
        <v>2503</v>
      </c>
      <c r="F71" s="1851" t="s">
        <v>2351</v>
      </c>
      <c r="G71" s="1851" t="s">
        <v>2504</v>
      </c>
      <c r="H71" s="1851" t="s">
        <v>28</v>
      </c>
      <c r="I71" s="1851" t="s">
        <v>812</v>
      </c>
    </row>
    <row customHeight="1" ht="11.25">
      <c r="A72" s="1851" t="s">
        <v>2254</v>
      </c>
      <c r="B72" s="1851" t="s">
        <v>16</v>
      </c>
      <c r="C72" s="1851" t="s">
        <v>2505</v>
      </c>
      <c r="D72" s="1851" t="s">
        <v>2506</v>
      </c>
      <c r="E72" s="1851" t="s">
        <v>2507</v>
      </c>
      <c r="F72" s="1851" t="s">
        <v>2313</v>
      </c>
      <c r="G72" s="1851" t="s">
        <v>2508</v>
      </c>
      <c r="H72" s="1851" t="s">
        <v>28</v>
      </c>
      <c r="I72" s="1851" t="s">
        <v>812</v>
      </c>
    </row>
    <row customHeight="1" ht="11.25">
      <c r="A73" s="1851" t="s">
        <v>2254</v>
      </c>
      <c r="B73" s="1851" t="s">
        <v>16</v>
      </c>
      <c r="C73" s="1851" t="s">
        <v>2509</v>
      </c>
      <c r="D73" s="1851" t="s">
        <v>2510</v>
      </c>
      <c r="E73" s="1851" t="s">
        <v>2511</v>
      </c>
      <c r="F73" s="1851" t="s">
        <v>2258</v>
      </c>
      <c r="G73" s="1851" t="s">
        <v>28</v>
      </c>
      <c r="H73" s="1851" t="s">
        <v>28</v>
      </c>
      <c r="I73" s="1851" t="s">
        <v>812</v>
      </c>
    </row>
    <row customHeight="1" ht="11.25">
      <c r="A74" s="1851" t="s">
        <v>2254</v>
      </c>
      <c r="B74" s="1851" t="s">
        <v>16</v>
      </c>
      <c r="C74" s="1851" t="s">
        <v>2512</v>
      </c>
      <c r="D74" s="1851" t="s">
        <v>2513</v>
      </c>
      <c r="E74" s="1851" t="s">
        <v>2514</v>
      </c>
      <c r="F74" s="1851" t="s">
        <v>2339</v>
      </c>
      <c r="G74" s="1851" t="s">
        <v>28</v>
      </c>
      <c r="H74" s="1851" t="s">
        <v>28</v>
      </c>
      <c r="I74" s="1851" t="s">
        <v>812</v>
      </c>
    </row>
    <row customHeight="1" ht="11.25">
      <c r="A75" s="1851" t="s">
        <v>2254</v>
      </c>
      <c r="B75" s="1851" t="s">
        <v>16</v>
      </c>
      <c r="C75" s="1851" t="s">
        <v>2515</v>
      </c>
      <c r="D75" s="1851" t="s">
        <v>2516</v>
      </c>
      <c r="E75" s="1851" t="s">
        <v>2517</v>
      </c>
      <c r="F75" s="1851" t="s">
        <v>2258</v>
      </c>
      <c r="G75" s="1851" t="s">
        <v>28</v>
      </c>
      <c r="H75" s="1851" t="s">
        <v>28</v>
      </c>
      <c r="I75" s="1851" t="s">
        <v>812</v>
      </c>
    </row>
    <row customHeight="1" ht="11.25">
      <c r="A76" s="1851" t="s">
        <v>2254</v>
      </c>
      <c r="B76" s="1851" t="s">
        <v>16</v>
      </c>
      <c r="C76" s="1851" t="s">
        <v>28</v>
      </c>
      <c r="D76" s="1851" t="s">
        <v>2518</v>
      </c>
      <c r="E76" s="1851" t="s">
        <v>2519</v>
      </c>
      <c r="F76" s="1851" t="s">
        <v>2258</v>
      </c>
      <c r="G76" s="1851" t="s">
        <v>28</v>
      </c>
      <c r="H76" s="1851" t="s">
        <v>28</v>
      </c>
      <c r="I76" s="1851" t="s">
        <v>812</v>
      </c>
    </row>
    <row customHeight="1" ht="11.25">
      <c r="A77" s="1851" t="s">
        <v>2254</v>
      </c>
      <c r="B77" s="1851" t="s">
        <v>16</v>
      </c>
      <c r="C77" s="1851" t="s">
        <v>2520</v>
      </c>
      <c r="D77" s="1851" t="s">
        <v>2521</v>
      </c>
      <c r="E77" s="1851" t="s">
        <v>2522</v>
      </c>
      <c r="F77" s="1851" t="s">
        <v>2328</v>
      </c>
      <c r="G77" s="1851" t="s">
        <v>28</v>
      </c>
      <c r="H77" s="1851" t="s">
        <v>28</v>
      </c>
      <c r="I77" s="1851" t="s">
        <v>812</v>
      </c>
    </row>
    <row customHeight="1" ht="11.25">
      <c r="A78" s="1851" t="s">
        <v>2254</v>
      </c>
      <c r="B78" s="1851" t="s">
        <v>16</v>
      </c>
      <c r="C78" s="1851" t="s">
        <v>2523</v>
      </c>
      <c r="D78" s="1851" t="s">
        <v>2524</v>
      </c>
      <c r="E78" s="1851" t="s">
        <v>2525</v>
      </c>
      <c r="F78" s="1851" t="s">
        <v>2526</v>
      </c>
      <c r="G78" s="1851" t="s">
        <v>28</v>
      </c>
      <c r="H78" s="1851" t="s">
        <v>28</v>
      </c>
      <c r="I78" s="1851" t="s">
        <v>812</v>
      </c>
    </row>
    <row customHeight="1" ht="11.25">
      <c r="A79" s="1851" t="s">
        <v>2254</v>
      </c>
      <c r="B79" s="1851" t="s">
        <v>16</v>
      </c>
      <c r="C79" s="1851" t="s">
        <v>2527</v>
      </c>
      <c r="D79" s="1851" t="s">
        <v>2528</v>
      </c>
      <c r="E79" s="1851" t="s">
        <v>2525</v>
      </c>
      <c r="F79" s="1851" t="s">
        <v>2529</v>
      </c>
      <c r="G79" s="1851" t="s">
        <v>2530</v>
      </c>
      <c r="H79" s="1851" t="s">
        <v>28</v>
      </c>
      <c r="I79" s="1851" t="s">
        <v>812</v>
      </c>
    </row>
    <row customHeight="1" ht="11.25">
      <c r="A80" s="1851" t="s">
        <v>2254</v>
      </c>
      <c r="B80" s="1851" t="s">
        <v>16</v>
      </c>
      <c r="C80" s="1851" t="s">
        <v>2531</v>
      </c>
      <c r="D80" s="1851" t="s">
        <v>2532</v>
      </c>
      <c r="E80" s="1851" t="s">
        <v>2533</v>
      </c>
      <c r="F80" s="1851" t="s">
        <v>2534</v>
      </c>
      <c r="G80" s="1851" t="s">
        <v>28</v>
      </c>
      <c r="H80" s="1851" t="s">
        <v>28</v>
      </c>
      <c r="I80" s="1851" t="s">
        <v>812</v>
      </c>
    </row>
    <row customHeight="1" ht="11.25">
      <c r="A81" s="1851" t="s">
        <v>2254</v>
      </c>
      <c r="B81" s="1851" t="s">
        <v>16</v>
      </c>
      <c r="C81" s="1851" t="s">
        <v>2535</v>
      </c>
      <c r="D81" s="1851" t="s">
        <v>2536</v>
      </c>
      <c r="E81" s="1851" t="s">
        <v>2533</v>
      </c>
      <c r="F81" s="1851" t="s">
        <v>2537</v>
      </c>
      <c r="G81" s="1851" t="s">
        <v>28</v>
      </c>
      <c r="H81" s="1851" t="s">
        <v>28</v>
      </c>
      <c r="I81" s="1851" t="s">
        <v>812</v>
      </c>
    </row>
    <row customHeight="1" ht="11.25">
      <c r="A82" s="1851" t="s">
        <v>2254</v>
      </c>
      <c r="B82" s="1851" t="s">
        <v>16</v>
      </c>
      <c r="C82" s="1851" t="s">
        <v>2538</v>
      </c>
      <c r="D82" s="1851" t="s">
        <v>2539</v>
      </c>
      <c r="E82" s="1851" t="s">
        <v>2540</v>
      </c>
      <c r="F82" s="1851" t="s">
        <v>2541</v>
      </c>
      <c r="G82" s="1851" t="s">
        <v>28</v>
      </c>
      <c r="H82" s="1851" t="s">
        <v>28</v>
      </c>
      <c r="I82" s="1851" t="s">
        <v>812</v>
      </c>
    </row>
    <row customHeight="1" ht="11.25">
      <c r="A83" s="1851" t="s">
        <v>2254</v>
      </c>
      <c r="B83" s="1851" t="s">
        <v>16</v>
      </c>
      <c r="C83" s="1851" t="s">
        <v>2255</v>
      </c>
      <c r="D83" s="1851" t="s">
        <v>2256</v>
      </c>
      <c r="E83" s="1851" t="s">
        <v>2257</v>
      </c>
      <c r="F83" s="1851" t="s">
        <v>2258</v>
      </c>
      <c r="G83" s="1851" t="s">
        <v>28</v>
      </c>
      <c r="H83" s="1851" t="s">
        <v>28</v>
      </c>
      <c r="I83" s="1851" t="s">
        <v>898</v>
      </c>
    </row>
    <row customHeight="1" ht="11.25">
      <c r="A84" s="1851" t="s">
        <v>2254</v>
      </c>
      <c r="B84" s="1851" t="s">
        <v>16</v>
      </c>
      <c r="C84" s="1851" t="s">
        <v>2259</v>
      </c>
      <c r="D84" s="1851" t="s">
        <v>2260</v>
      </c>
      <c r="E84" s="1851" t="s">
        <v>2261</v>
      </c>
      <c r="F84" s="1851" t="s">
        <v>2262</v>
      </c>
      <c r="G84" s="1851" t="s">
        <v>28</v>
      </c>
      <c r="H84" s="1851" t="s">
        <v>28</v>
      </c>
      <c r="I84" s="1851" t="s">
        <v>898</v>
      </c>
    </row>
    <row customHeight="1" ht="11.25">
      <c r="A85" s="1851" t="s">
        <v>2254</v>
      </c>
      <c r="B85" s="1851" t="s">
        <v>16</v>
      </c>
      <c r="C85" s="1851" t="s">
        <v>2281</v>
      </c>
      <c r="D85" s="1851" t="s">
        <v>2282</v>
      </c>
      <c r="E85" s="1851" t="s">
        <v>2283</v>
      </c>
      <c r="F85" s="1851" t="s">
        <v>2258</v>
      </c>
      <c r="G85" s="1851" t="s">
        <v>28</v>
      </c>
      <c r="H85" s="1851" t="s">
        <v>28</v>
      </c>
      <c r="I85" s="1851" t="s">
        <v>898</v>
      </c>
    </row>
    <row customHeight="1" ht="11.25">
      <c r="A86" s="1851" t="s">
        <v>2254</v>
      </c>
      <c r="B86" s="1851" t="s">
        <v>16</v>
      </c>
      <c r="C86" s="1851" t="s">
        <v>2299</v>
      </c>
      <c r="D86" s="1851" t="s">
        <v>2300</v>
      </c>
      <c r="E86" s="1851" t="s">
        <v>2301</v>
      </c>
      <c r="F86" s="1851" t="s">
        <v>2298</v>
      </c>
      <c r="G86" s="1851" t="s">
        <v>28</v>
      </c>
      <c r="H86" s="1851" t="s">
        <v>28</v>
      </c>
      <c r="I86" s="1851" t="s">
        <v>898</v>
      </c>
    </row>
    <row customHeight="1" ht="11.25">
      <c r="A87" s="1851" t="s">
        <v>2254</v>
      </c>
      <c r="B87" s="1851" t="s">
        <v>16</v>
      </c>
      <c r="C87" s="1851" t="s">
        <v>2302</v>
      </c>
      <c r="D87" s="1851" t="s">
        <v>2303</v>
      </c>
      <c r="E87" s="1851" t="s">
        <v>2304</v>
      </c>
      <c r="F87" s="1851" t="s">
        <v>2305</v>
      </c>
      <c r="G87" s="1851" t="s">
        <v>28</v>
      </c>
      <c r="H87" s="1851" t="s">
        <v>28</v>
      </c>
      <c r="I87" s="1851" t="s">
        <v>898</v>
      </c>
    </row>
    <row customHeight="1" ht="11.25">
      <c r="A88" s="1851" t="s">
        <v>2254</v>
      </c>
      <c r="B88" s="1851" t="s">
        <v>16</v>
      </c>
      <c r="C88" s="1851" t="s">
        <v>2314</v>
      </c>
      <c r="D88" s="1851" t="s">
        <v>2315</v>
      </c>
      <c r="E88" s="1851" t="s">
        <v>2316</v>
      </c>
      <c r="F88" s="1851" t="s">
        <v>2258</v>
      </c>
      <c r="G88" s="1851" t="s">
        <v>28</v>
      </c>
      <c r="H88" s="1851" t="s">
        <v>28</v>
      </c>
      <c r="I88" s="1851" t="s">
        <v>898</v>
      </c>
    </row>
    <row customHeight="1" ht="11.25">
      <c r="A89" s="1851" t="s">
        <v>2254</v>
      </c>
      <c r="B89" s="1851" t="s">
        <v>16</v>
      </c>
      <c r="C89" s="1851" t="s">
        <v>2317</v>
      </c>
      <c r="D89" s="1851" t="s">
        <v>2318</v>
      </c>
      <c r="E89" s="1851" t="s">
        <v>2319</v>
      </c>
      <c r="F89" s="1851" t="s">
        <v>2320</v>
      </c>
      <c r="G89" s="1851" t="s">
        <v>2321</v>
      </c>
      <c r="H89" s="1851" t="s">
        <v>28</v>
      </c>
      <c r="I89" s="1851" t="s">
        <v>898</v>
      </c>
    </row>
    <row customHeight="1" ht="11.25">
      <c r="A90" s="1851" t="s">
        <v>2254</v>
      </c>
      <c r="B90" s="1851" t="s">
        <v>16</v>
      </c>
      <c r="C90" s="1851" t="s">
        <v>2322</v>
      </c>
      <c r="D90" s="1851" t="s">
        <v>2323</v>
      </c>
      <c r="E90" s="1851" t="s">
        <v>2324</v>
      </c>
      <c r="F90" s="1851" t="s">
        <v>2280</v>
      </c>
      <c r="G90" s="1851" t="s">
        <v>28</v>
      </c>
      <c r="H90" s="1851" t="s">
        <v>28</v>
      </c>
      <c r="I90" s="1851" t="s">
        <v>898</v>
      </c>
    </row>
    <row customHeight="1" ht="11.25">
      <c r="A91" s="1851" t="s">
        <v>2254</v>
      </c>
      <c r="B91" s="1851" t="s">
        <v>16</v>
      </c>
      <c r="C91" s="1851" t="s">
        <v>2330</v>
      </c>
      <c r="D91" s="1851" t="s">
        <v>2331</v>
      </c>
      <c r="E91" s="1851" t="s">
        <v>2332</v>
      </c>
      <c r="F91" s="1851" t="s">
        <v>52</v>
      </c>
      <c r="G91" s="1851" t="s">
        <v>28</v>
      </c>
      <c r="H91" s="1851" t="s">
        <v>28</v>
      </c>
      <c r="I91" s="1851" t="s">
        <v>898</v>
      </c>
    </row>
    <row customHeight="1" ht="11.25">
      <c r="A92" s="1851" t="s">
        <v>2254</v>
      </c>
      <c r="B92" s="1851" t="s">
        <v>16</v>
      </c>
      <c r="C92" s="1851" t="s">
        <v>2352</v>
      </c>
      <c r="D92" s="1851" t="s">
        <v>2353</v>
      </c>
      <c r="E92" s="1851" t="s">
        <v>2354</v>
      </c>
      <c r="F92" s="1851" t="s">
        <v>2328</v>
      </c>
      <c r="G92" s="1851" t="s">
        <v>2355</v>
      </c>
      <c r="H92" s="1851" t="s">
        <v>28</v>
      </c>
      <c r="I92" s="1851" t="s">
        <v>898</v>
      </c>
    </row>
    <row customHeight="1" ht="11.25">
      <c r="A93" s="1851" t="s">
        <v>2254</v>
      </c>
      <c r="B93" s="1851" t="s">
        <v>16</v>
      </c>
      <c r="C93" s="1851" t="s">
        <v>2360</v>
      </c>
      <c r="D93" s="1851" t="s">
        <v>2361</v>
      </c>
      <c r="E93" s="1851" t="s">
        <v>2362</v>
      </c>
      <c r="F93" s="1851" t="s">
        <v>2339</v>
      </c>
      <c r="G93" s="1851" t="s">
        <v>2363</v>
      </c>
      <c r="H93" s="1851" t="s">
        <v>28</v>
      </c>
      <c r="I93" s="1851" t="s">
        <v>898</v>
      </c>
    </row>
    <row customHeight="1" ht="11.25">
      <c r="A94" s="1851" t="s">
        <v>2254</v>
      </c>
      <c r="B94" s="1851" t="s">
        <v>16</v>
      </c>
      <c r="C94" s="1851" t="s">
        <v>2379</v>
      </c>
      <c r="D94" s="1851" t="s">
        <v>2380</v>
      </c>
      <c r="E94" s="1851" t="s">
        <v>2381</v>
      </c>
      <c r="F94" s="1851" t="s">
        <v>2382</v>
      </c>
      <c r="G94" s="1851" t="s">
        <v>28</v>
      </c>
      <c r="H94" s="1851" t="s">
        <v>28</v>
      </c>
      <c r="I94" s="1851" t="s">
        <v>898</v>
      </c>
    </row>
    <row customHeight="1" ht="11.25">
      <c r="A95" s="1851" t="s">
        <v>2254</v>
      </c>
      <c r="B95" s="1851" t="s">
        <v>16</v>
      </c>
      <c r="C95" s="1851" t="s">
        <v>2392</v>
      </c>
      <c r="D95" s="1851" t="s">
        <v>2393</v>
      </c>
      <c r="E95" s="1851" t="s">
        <v>2394</v>
      </c>
      <c r="F95" s="1851" t="s">
        <v>2339</v>
      </c>
      <c r="G95" s="1851" t="s">
        <v>2395</v>
      </c>
      <c r="H95" s="1851" t="s">
        <v>28</v>
      </c>
      <c r="I95" s="1851" t="s">
        <v>898</v>
      </c>
    </row>
    <row customHeight="1" ht="11.25">
      <c r="A96" s="1851" t="s">
        <v>2254</v>
      </c>
      <c r="B96" s="1851" t="s">
        <v>16</v>
      </c>
      <c r="C96" s="1851" t="s">
        <v>2418</v>
      </c>
      <c r="D96" s="1851" t="s">
        <v>2419</v>
      </c>
      <c r="E96" s="1851" t="s">
        <v>2420</v>
      </c>
      <c r="F96" s="1851" t="s">
        <v>52</v>
      </c>
      <c r="G96" s="1851" t="s">
        <v>28</v>
      </c>
      <c r="H96" s="1851" t="s">
        <v>28</v>
      </c>
      <c r="I96" s="1851" t="s">
        <v>898</v>
      </c>
    </row>
    <row customHeight="1" ht="11.25">
      <c r="A97" s="1851" t="s">
        <v>2254</v>
      </c>
      <c r="B97" s="1851" t="s">
        <v>16</v>
      </c>
      <c r="C97" s="1851" t="s">
        <v>2450</v>
      </c>
      <c r="D97" s="1851" t="s">
        <v>2451</v>
      </c>
      <c r="E97" s="1851" t="s">
        <v>2452</v>
      </c>
      <c r="F97" s="1851" t="s">
        <v>2258</v>
      </c>
      <c r="G97" s="1851" t="s">
        <v>2453</v>
      </c>
      <c r="H97" s="1851" t="s">
        <v>28</v>
      </c>
      <c r="I97" s="1851" t="s">
        <v>898</v>
      </c>
    </row>
    <row customHeight="1" ht="11.25">
      <c r="A98" s="1851" t="s">
        <v>2254</v>
      </c>
      <c r="B98" s="1851" t="s">
        <v>16</v>
      </c>
      <c r="C98" s="1851" t="s">
        <v>2460</v>
      </c>
      <c r="D98" s="1851" t="s">
        <v>2461</v>
      </c>
      <c r="E98" s="1851" t="s">
        <v>2462</v>
      </c>
      <c r="F98" s="1851" t="s">
        <v>2258</v>
      </c>
      <c r="G98" s="1851" t="s">
        <v>2463</v>
      </c>
      <c r="H98" s="1851" t="s">
        <v>28</v>
      </c>
      <c r="I98" s="1851" t="s">
        <v>898</v>
      </c>
    </row>
    <row customHeight="1" ht="11.25">
      <c r="A99" s="1851" t="s">
        <v>2254</v>
      </c>
      <c r="B99" s="1851" t="s">
        <v>16</v>
      </c>
      <c r="C99" s="1851" t="s">
        <v>2487</v>
      </c>
      <c r="D99" s="1851" t="s">
        <v>2488</v>
      </c>
      <c r="E99" s="1851" t="s">
        <v>2489</v>
      </c>
      <c r="F99" s="1851" t="s">
        <v>2339</v>
      </c>
      <c r="G99" s="1851" t="s">
        <v>28</v>
      </c>
      <c r="H99" s="1851" t="s">
        <v>28</v>
      </c>
      <c r="I99" s="1851" t="s">
        <v>898</v>
      </c>
    </row>
    <row customHeight="1" ht="11.25">
      <c r="A100" s="1851" t="s">
        <v>2254</v>
      </c>
      <c r="B100" s="1851" t="s">
        <v>16</v>
      </c>
      <c r="C100" s="1851" t="s">
        <v>2490</v>
      </c>
      <c r="D100" s="1851" t="s">
        <v>2491</v>
      </c>
      <c r="E100" s="1851" t="s">
        <v>2492</v>
      </c>
      <c r="F100" s="1851" t="s">
        <v>2258</v>
      </c>
      <c r="G100" s="1851" t="s">
        <v>2493</v>
      </c>
      <c r="H100" s="1851" t="s">
        <v>28</v>
      </c>
      <c r="I100" s="1851" t="s">
        <v>898</v>
      </c>
    </row>
    <row customHeight="1" ht="11.25">
      <c r="A101" s="1851" t="s">
        <v>2254</v>
      </c>
      <c r="B101" s="1851" t="s">
        <v>16</v>
      </c>
      <c r="C101" s="1851" t="s">
        <v>28</v>
      </c>
      <c r="D101" s="1851" t="s">
        <v>2518</v>
      </c>
      <c r="E101" s="1851" t="s">
        <v>2519</v>
      </c>
      <c r="F101" s="1851" t="s">
        <v>2258</v>
      </c>
      <c r="G101" s="1851" t="s">
        <v>28</v>
      </c>
      <c r="H101" s="1851" t="s">
        <v>28</v>
      </c>
      <c r="I101" s="1851" t="s">
        <v>898</v>
      </c>
    </row>
    <row customHeight="1" ht="11.25">
      <c r="A102" s="1851" t="s">
        <v>2254</v>
      </c>
      <c r="B102" s="1851" t="s">
        <v>16</v>
      </c>
      <c r="C102" s="1851" t="s">
        <v>2523</v>
      </c>
      <c r="D102" s="1851" t="s">
        <v>2524</v>
      </c>
      <c r="E102" s="1851" t="s">
        <v>2525</v>
      </c>
      <c r="F102" s="1851" t="s">
        <v>2526</v>
      </c>
      <c r="G102" s="1851" t="s">
        <v>28</v>
      </c>
      <c r="H102" s="1851" t="s">
        <v>28</v>
      </c>
      <c r="I102" s="1851" t="s">
        <v>898</v>
      </c>
    </row>
    <row customHeight="1" ht="11.25">
      <c r="A103" s="1851" t="s">
        <v>2254</v>
      </c>
      <c r="B103" s="1851" t="s">
        <v>16</v>
      </c>
      <c r="C103" s="1851" t="s">
        <v>2527</v>
      </c>
      <c r="D103" s="1851" t="s">
        <v>2528</v>
      </c>
      <c r="E103" s="1851" t="s">
        <v>2525</v>
      </c>
      <c r="F103" s="1851" t="s">
        <v>2529</v>
      </c>
      <c r="G103" s="1851" t="s">
        <v>2530</v>
      </c>
      <c r="H103" s="1851" t="s">
        <v>28</v>
      </c>
      <c r="I103" s="1851" t="s">
        <v>898</v>
      </c>
    </row>
    <row customHeight="1" ht="11.25">
      <c r="A104" s="1851" t="s">
        <v>2254</v>
      </c>
      <c r="B104" s="1851" t="s">
        <v>16</v>
      </c>
      <c r="C104" s="1851" t="s">
        <v>2538</v>
      </c>
      <c r="D104" s="1851" t="s">
        <v>2539</v>
      </c>
      <c r="E104" s="1851" t="s">
        <v>2540</v>
      </c>
      <c r="F104" s="1851" t="s">
        <v>2541</v>
      </c>
      <c r="G104" s="1851" t="s">
        <v>28</v>
      </c>
      <c r="H104" s="1851" t="s">
        <v>28</v>
      </c>
      <c r="I104" s="1851" t="s">
        <v>898</v>
      </c>
    </row>
    <row customHeight="1" ht="11.25">
      <c r="A105" s="1851" t="s">
        <v>2254</v>
      </c>
      <c r="B105" s="1851" t="s">
        <v>16</v>
      </c>
      <c r="C105" s="1851" t="s">
        <v>2255</v>
      </c>
      <c r="D105" s="1851" t="s">
        <v>2256</v>
      </c>
      <c r="E105" s="1851" t="s">
        <v>2257</v>
      </c>
      <c r="F105" s="1851" t="s">
        <v>2258</v>
      </c>
      <c r="G105" s="1851" t="s">
        <v>28</v>
      </c>
      <c r="H105" s="1851" t="s">
        <v>28</v>
      </c>
      <c r="I105" s="1851" t="s">
        <v>858</v>
      </c>
    </row>
    <row customHeight="1" ht="11.25">
      <c r="A106" s="1851" t="s">
        <v>2254</v>
      </c>
      <c r="B106" s="1851" t="s">
        <v>16</v>
      </c>
      <c r="C106" s="1851" t="s">
        <v>2259</v>
      </c>
      <c r="D106" s="1851" t="s">
        <v>2260</v>
      </c>
      <c r="E106" s="1851" t="s">
        <v>2261</v>
      </c>
      <c r="F106" s="1851" t="s">
        <v>2262</v>
      </c>
      <c r="G106" s="1851" t="s">
        <v>28</v>
      </c>
      <c r="H106" s="1851" t="s">
        <v>28</v>
      </c>
      <c r="I106" s="1851" t="s">
        <v>858</v>
      </c>
    </row>
    <row customHeight="1" ht="11.25">
      <c r="A107" s="1851" t="s">
        <v>2254</v>
      </c>
      <c r="B107" s="1851" t="s">
        <v>16</v>
      </c>
      <c r="C107" s="1851" t="s">
        <v>2542</v>
      </c>
      <c r="D107" s="1851" t="s">
        <v>2543</v>
      </c>
      <c r="E107" s="1851" t="s">
        <v>2544</v>
      </c>
      <c r="F107" s="1851" t="s">
        <v>2258</v>
      </c>
      <c r="G107" s="1851" t="s">
        <v>28</v>
      </c>
      <c r="H107" s="1851" t="s">
        <v>28</v>
      </c>
      <c r="I107" s="1851" t="s">
        <v>858</v>
      </c>
    </row>
    <row customHeight="1" ht="11.25">
      <c r="A108" s="1851" t="s">
        <v>2254</v>
      </c>
      <c r="B108" s="1851" t="s">
        <v>16</v>
      </c>
      <c r="C108" s="1851" t="s">
        <v>2281</v>
      </c>
      <c r="D108" s="1851" t="s">
        <v>2282</v>
      </c>
      <c r="E108" s="1851" t="s">
        <v>2283</v>
      </c>
      <c r="F108" s="1851" t="s">
        <v>2258</v>
      </c>
      <c r="G108" s="1851" t="s">
        <v>28</v>
      </c>
      <c r="H108" s="1851" t="s">
        <v>28</v>
      </c>
      <c r="I108" s="1851" t="s">
        <v>858</v>
      </c>
    </row>
    <row customHeight="1" ht="11.25">
      <c r="A109" s="1851" t="s">
        <v>2254</v>
      </c>
      <c r="B109" s="1851" t="s">
        <v>16</v>
      </c>
      <c r="C109" s="1851" t="s">
        <v>2545</v>
      </c>
      <c r="D109" s="1851" t="s">
        <v>2546</v>
      </c>
      <c r="E109" s="1851" t="s">
        <v>2547</v>
      </c>
      <c r="F109" s="1851" t="s">
        <v>2382</v>
      </c>
      <c r="G109" s="1851" t="s">
        <v>28</v>
      </c>
      <c r="H109" s="1851" t="s">
        <v>28</v>
      </c>
      <c r="I109" s="1851" t="s">
        <v>858</v>
      </c>
    </row>
    <row customHeight="1" ht="11.25">
      <c r="A110" s="1851" t="s">
        <v>2254</v>
      </c>
      <c r="B110" s="1851" t="s">
        <v>16</v>
      </c>
      <c r="C110" s="1851" t="s">
        <v>2284</v>
      </c>
      <c r="D110" s="1851" t="s">
        <v>2285</v>
      </c>
      <c r="E110" s="1851" t="s">
        <v>2286</v>
      </c>
      <c r="F110" s="1851" t="s">
        <v>2287</v>
      </c>
      <c r="G110" s="1851" t="s">
        <v>28</v>
      </c>
      <c r="H110" s="1851" t="s">
        <v>28</v>
      </c>
      <c r="I110" s="1851" t="s">
        <v>858</v>
      </c>
    </row>
    <row customHeight="1" ht="11.25">
      <c r="A111" s="1851" t="s">
        <v>2254</v>
      </c>
      <c r="B111" s="1851" t="s">
        <v>16</v>
      </c>
      <c r="C111" s="1851" t="s">
        <v>2548</v>
      </c>
      <c r="D111" s="1851" t="s">
        <v>2549</v>
      </c>
      <c r="E111" s="1851" t="s">
        <v>2550</v>
      </c>
      <c r="F111" s="1851" t="s">
        <v>2258</v>
      </c>
      <c r="G111" s="1851" t="s">
        <v>28</v>
      </c>
      <c r="H111" s="1851" t="s">
        <v>28</v>
      </c>
      <c r="I111" s="1851" t="s">
        <v>858</v>
      </c>
    </row>
    <row customHeight="1" ht="11.25">
      <c r="A112" s="1851" t="s">
        <v>2254</v>
      </c>
      <c r="B112" s="1851" t="s">
        <v>16</v>
      </c>
      <c r="C112" s="1851" t="s">
        <v>2291</v>
      </c>
      <c r="D112" s="1851" t="s">
        <v>2292</v>
      </c>
      <c r="E112" s="1851" t="s">
        <v>2293</v>
      </c>
      <c r="F112" s="1851" t="s">
        <v>2273</v>
      </c>
      <c r="G112" s="1851" t="s">
        <v>2294</v>
      </c>
      <c r="H112" s="1851" t="s">
        <v>28</v>
      </c>
      <c r="I112" s="1851" t="s">
        <v>858</v>
      </c>
    </row>
    <row customHeight="1" ht="11.25">
      <c r="A113" s="1851" t="s">
        <v>2254</v>
      </c>
      <c r="B113" s="1851" t="s">
        <v>16</v>
      </c>
      <c r="C113" s="1851" t="s">
        <v>2295</v>
      </c>
      <c r="D113" s="1851" t="s">
        <v>2296</v>
      </c>
      <c r="E113" s="1851" t="s">
        <v>2297</v>
      </c>
      <c r="F113" s="1851" t="s">
        <v>2298</v>
      </c>
      <c r="G113" s="1851" t="s">
        <v>28</v>
      </c>
      <c r="H113" s="1851" t="s">
        <v>28</v>
      </c>
      <c r="I113" s="1851" t="s">
        <v>858</v>
      </c>
    </row>
    <row customHeight="1" ht="11.25">
      <c r="A114" s="1851" t="s">
        <v>2254</v>
      </c>
      <c r="B114" s="1851" t="s">
        <v>16</v>
      </c>
      <c r="C114" s="1851" t="s">
        <v>2299</v>
      </c>
      <c r="D114" s="1851" t="s">
        <v>2300</v>
      </c>
      <c r="E114" s="1851" t="s">
        <v>2301</v>
      </c>
      <c r="F114" s="1851" t="s">
        <v>2298</v>
      </c>
      <c r="G114" s="1851" t="s">
        <v>28</v>
      </c>
      <c r="H114" s="1851" t="s">
        <v>28</v>
      </c>
      <c r="I114" s="1851" t="s">
        <v>858</v>
      </c>
    </row>
    <row customHeight="1" ht="11.25">
      <c r="A115" s="1851" t="s">
        <v>2254</v>
      </c>
      <c r="B115" s="1851" t="s">
        <v>16</v>
      </c>
      <c r="C115" s="1851" t="s">
        <v>2551</v>
      </c>
      <c r="D115" s="1851" t="s">
        <v>2552</v>
      </c>
      <c r="E115" s="1851" t="s">
        <v>2553</v>
      </c>
      <c r="F115" s="1851" t="s">
        <v>2305</v>
      </c>
      <c r="G115" s="1851" t="s">
        <v>2554</v>
      </c>
      <c r="H115" s="1851" t="s">
        <v>28</v>
      </c>
      <c r="I115" s="1851" t="s">
        <v>858</v>
      </c>
    </row>
    <row customHeight="1" ht="11.25">
      <c r="A116" s="1851" t="s">
        <v>2254</v>
      </c>
      <c r="B116" s="1851" t="s">
        <v>16</v>
      </c>
      <c r="C116" s="1851" t="s">
        <v>2555</v>
      </c>
      <c r="D116" s="1851" t="s">
        <v>2556</v>
      </c>
      <c r="E116" s="1851" t="s">
        <v>2308</v>
      </c>
      <c r="F116" s="1851" t="s">
        <v>2557</v>
      </c>
      <c r="G116" s="1851" t="s">
        <v>28</v>
      </c>
      <c r="H116" s="1851" t="s">
        <v>28</v>
      </c>
      <c r="I116" s="1851" t="s">
        <v>858</v>
      </c>
    </row>
    <row customHeight="1" ht="11.25">
      <c r="A117" s="1851" t="s">
        <v>2254</v>
      </c>
      <c r="B117" s="1851" t="s">
        <v>16</v>
      </c>
      <c r="C117" s="1851" t="s">
        <v>2302</v>
      </c>
      <c r="D117" s="1851" t="s">
        <v>2303</v>
      </c>
      <c r="E117" s="1851" t="s">
        <v>2304</v>
      </c>
      <c r="F117" s="1851" t="s">
        <v>2305</v>
      </c>
      <c r="G117" s="1851" t="s">
        <v>28</v>
      </c>
      <c r="H117" s="1851" t="s">
        <v>28</v>
      </c>
      <c r="I117" s="1851" t="s">
        <v>858</v>
      </c>
    </row>
    <row customHeight="1" ht="11.25">
      <c r="A118" s="1851" t="s">
        <v>2254</v>
      </c>
      <c r="B118" s="1851" t="s">
        <v>16</v>
      </c>
      <c r="C118" s="1851" t="s">
        <v>2558</v>
      </c>
      <c r="D118" s="1851" t="s">
        <v>2559</v>
      </c>
      <c r="E118" s="1851" t="s">
        <v>2560</v>
      </c>
      <c r="F118" s="1851" t="s">
        <v>2378</v>
      </c>
      <c r="G118" s="1851" t="s">
        <v>28</v>
      </c>
      <c r="H118" s="1851" t="s">
        <v>28</v>
      </c>
      <c r="I118" s="1851" t="s">
        <v>858</v>
      </c>
    </row>
    <row customHeight="1" ht="11.25">
      <c r="A119" s="1851" t="s">
        <v>2254</v>
      </c>
      <c r="B119" s="1851" t="s">
        <v>16</v>
      </c>
      <c r="C119" s="1851" t="s">
        <v>2561</v>
      </c>
      <c r="D119" s="1851" t="s">
        <v>2562</v>
      </c>
      <c r="E119" s="1851" t="s">
        <v>2563</v>
      </c>
      <c r="F119" s="1851" t="s">
        <v>2309</v>
      </c>
      <c r="G119" s="1851" t="s">
        <v>28</v>
      </c>
      <c r="H119" s="1851" t="s">
        <v>28</v>
      </c>
      <c r="I119" s="1851" t="s">
        <v>858</v>
      </c>
    </row>
    <row customHeight="1" ht="11.25">
      <c r="A120" s="1851" t="s">
        <v>2254</v>
      </c>
      <c r="B120" s="1851" t="s">
        <v>16</v>
      </c>
      <c r="C120" s="1851" t="s">
        <v>2306</v>
      </c>
      <c r="D120" s="1851" t="s">
        <v>2307</v>
      </c>
      <c r="E120" s="1851" t="s">
        <v>2308</v>
      </c>
      <c r="F120" s="1851" t="s">
        <v>2309</v>
      </c>
      <c r="G120" s="1851" t="s">
        <v>28</v>
      </c>
      <c r="H120" s="1851" t="s">
        <v>28</v>
      </c>
      <c r="I120" s="1851" t="s">
        <v>858</v>
      </c>
    </row>
    <row customHeight="1" ht="11.25">
      <c r="A121" s="1851" t="s">
        <v>2254</v>
      </c>
      <c r="B121" s="1851" t="s">
        <v>16</v>
      </c>
      <c r="C121" s="1851" t="s">
        <v>2310</v>
      </c>
      <c r="D121" s="1851" t="s">
        <v>2311</v>
      </c>
      <c r="E121" s="1851" t="s">
        <v>2312</v>
      </c>
      <c r="F121" s="1851" t="s">
        <v>2313</v>
      </c>
      <c r="G121" s="1851" t="s">
        <v>28</v>
      </c>
      <c r="H121" s="1851" t="s">
        <v>28</v>
      </c>
      <c r="I121" s="1851" t="s">
        <v>858</v>
      </c>
    </row>
    <row customHeight="1" ht="11.25">
      <c r="A122" s="1851" t="s">
        <v>2254</v>
      </c>
      <c r="B122" s="1851" t="s">
        <v>16</v>
      </c>
      <c r="C122" s="1851" t="s">
        <v>2317</v>
      </c>
      <c r="D122" s="1851" t="s">
        <v>2318</v>
      </c>
      <c r="E122" s="1851" t="s">
        <v>2319</v>
      </c>
      <c r="F122" s="1851" t="s">
        <v>2320</v>
      </c>
      <c r="G122" s="1851" t="s">
        <v>2321</v>
      </c>
      <c r="H122" s="1851" t="s">
        <v>28</v>
      </c>
      <c r="I122" s="1851" t="s">
        <v>858</v>
      </c>
    </row>
    <row customHeight="1" ht="11.25">
      <c r="A123" s="1851" t="s">
        <v>2254</v>
      </c>
      <c r="B123" s="1851" t="s">
        <v>16</v>
      </c>
      <c r="C123" s="1851" t="s">
        <v>2322</v>
      </c>
      <c r="D123" s="1851" t="s">
        <v>2323</v>
      </c>
      <c r="E123" s="1851" t="s">
        <v>2324</v>
      </c>
      <c r="F123" s="1851" t="s">
        <v>2280</v>
      </c>
      <c r="G123" s="1851" t="s">
        <v>28</v>
      </c>
      <c r="H123" s="1851" t="s">
        <v>28</v>
      </c>
      <c r="I123" s="1851" t="s">
        <v>858</v>
      </c>
    </row>
    <row customHeight="1" ht="11.25">
      <c r="A124" s="1851" t="s">
        <v>2254</v>
      </c>
      <c r="B124" s="1851" t="s">
        <v>16</v>
      </c>
      <c r="C124" s="1851" t="s">
        <v>2325</v>
      </c>
      <c r="D124" s="1851" t="s">
        <v>2326</v>
      </c>
      <c r="E124" s="1851" t="s">
        <v>2327</v>
      </c>
      <c r="F124" s="1851" t="s">
        <v>2328</v>
      </c>
      <c r="G124" s="1851" t="s">
        <v>2329</v>
      </c>
      <c r="H124" s="1851" t="s">
        <v>28</v>
      </c>
      <c r="I124" s="1851" t="s">
        <v>858</v>
      </c>
    </row>
    <row customHeight="1" ht="11.25">
      <c r="A125" s="1851" t="s">
        <v>2254</v>
      </c>
      <c r="B125" s="1851" t="s">
        <v>16</v>
      </c>
      <c r="C125" s="1851" t="s">
        <v>2337</v>
      </c>
      <c r="D125" s="1851" t="s">
        <v>2334</v>
      </c>
      <c r="E125" s="1851" t="s">
        <v>2338</v>
      </c>
      <c r="F125" s="1851" t="s">
        <v>2339</v>
      </c>
      <c r="G125" s="1851" t="s">
        <v>2340</v>
      </c>
      <c r="H125" s="1851" t="s">
        <v>28</v>
      </c>
      <c r="I125" s="1851" t="s">
        <v>858</v>
      </c>
    </row>
    <row customHeight="1" ht="11.25">
      <c r="A126" s="1851" t="s">
        <v>2254</v>
      </c>
      <c r="B126" s="1851" t="s">
        <v>16</v>
      </c>
      <c r="C126" s="1851" t="s">
        <v>2341</v>
      </c>
      <c r="D126" s="1851" t="s">
        <v>2342</v>
      </c>
      <c r="E126" s="1851" t="s">
        <v>2343</v>
      </c>
      <c r="F126" s="1851" t="s">
        <v>2339</v>
      </c>
      <c r="G126" s="1851" t="s">
        <v>2344</v>
      </c>
      <c r="H126" s="1851" t="s">
        <v>28</v>
      </c>
      <c r="I126" s="1851" t="s">
        <v>858</v>
      </c>
    </row>
    <row customHeight="1" ht="11.25">
      <c r="A127" s="1851" t="s">
        <v>2254</v>
      </c>
      <c r="B127" s="1851" t="s">
        <v>16</v>
      </c>
      <c r="C127" s="1851" t="s">
        <v>2345</v>
      </c>
      <c r="D127" s="1851" t="s">
        <v>2346</v>
      </c>
      <c r="E127" s="1851" t="s">
        <v>2347</v>
      </c>
      <c r="F127" s="1851" t="s">
        <v>2328</v>
      </c>
      <c r="G127" s="1851" t="s">
        <v>28</v>
      </c>
      <c r="H127" s="1851" t="s">
        <v>28</v>
      </c>
      <c r="I127" s="1851" t="s">
        <v>858</v>
      </c>
    </row>
    <row customHeight="1" ht="11.25">
      <c r="A128" s="1851" t="s">
        <v>2254</v>
      </c>
      <c r="B128" s="1851" t="s">
        <v>16</v>
      </c>
      <c r="C128" s="1851" t="s">
        <v>2348</v>
      </c>
      <c r="D128" s="1851" t="s">
        <v>2349</v>
      </c>
      <c r="E128" s="1851" t="s">
        <v>2350</v>
      </c>
      <c r="F128" s="1851" t="s">
        <v>2351</v>
      </c>
      <c r="G128" s="1851" t="s">
        <v>28</v>
      </c>
      <c r="H128" s="1851" t="s">
        <v>28</v>
      </c>
      <c r="I128" s="1851" t="s">
        <v>858</v>
      </c>
    </row>
    <row customHeight="1" ht="11.25">
      <c r="A129" s="1851" t="s">
        <v>2254</v>
      </c>
      <c r="B129" s="1851" t="s">
        <v>16</v>
      </c>
      <c r="C129" s="1851" t="s">
        <v>2352</v>
      </c>
      <c r="D129" s="1851" t="s">
        <v>2353</v>
      </c>
      <c r="E129" s="1851" t="s">
        <v>2354</v>
      </c>
      <c r="F129" s="1851" t="s">
        <v>2328</v>
      </c>
      <c r="G129" s="1851" t="s">
        <v>2355</v>
      </c>
      <c r="H129" s="1851" t="s">
        <v>28</v>
      </c>
      <c r="I129" s="1851" t="s">
        <v>858</v>
      </c>
    </row>
    <row customHeight="1" ht="11.25">
      <c r="A130" s="1851" t="s">
        <v>2254</v>
      </c>
      <c r="B130" s="1851" t="s">
        <v>16</v>
      </c>
      <c r="C130" s="1851" t="s">
        <v>2564</v>
      </c>
      <c r="D130" s="1851" t="s">
        <v>2565</v>
      </c>
      <c r="E130" s="1851" t="s">
        <v>2566</v>
      </c>
      <c r="F130" s="1851" t="s">
        <v>2339</v>
      </c>
      <c r="G130" s="1851" t="s">
        <v>28</v>
      </c>
      <c r="H130" s="1851" t="s">
        <v>28</v>
      </c>
      <c r="I130" s="1851" t="s">
        <v>858</v>
      </c>
    </row>
    <row customHeight="1" ht="11.25">
      <c r="A131" s="1851" t="s">
        <v>2254</v>
      </c>
      <c r="B131" s="1851" t="s">
        <v>16</v>
      </c>
      <c r="C131" s="1851" t="s">
        <v>2567</v>
      </c>
      <c r="D131" s="1851" t="s">
        <v>2568</v>
      </c>
      <c r="E131" s="1851" t="s">
        <v>2569</v>
      </c>
      <c r="F131" s="1851" t="s">
        <v>52</v>
      </c>
      <c r="G131" s="1851" t="s">
        <v>2570</v>
      </c>
      <c r="H131" s="1851" t="s">
        <v>28</v>
      </c>
      <c r="I131" s="1851" t="s">
        <v>858</v>
      </c>
    </row>
    <row customHeight="1" ht="11.25">
      <c r="A132" s="1851" t="s">
        <v>2254</v>
      </c>
      <c r="B132" s="1851" t="s">
        <v>16</v>
      </c>
      <c r="C132" s="1851" t="s">
        <v>2356</v>
      </c>
      <c r="D132" s="1851" t="s">
        <v>2357</v>
      </c>
      <c r="E132" s="1851" t="s">
        <v>2358</v>
      </c>
      <c r="F132" s="1851" t="s">
        <v>2298</v>
      </c>
      <c r="G132" s="1851" t="s">
        <v>2359</v>
      </c>
      <c r="H132" s="1851" t="s">
        <v>28</v>
      </c>
      <c r="I132" s="1851" t="s">
        <v>858</v>
      </c>
    </row>
    <row customHeight="1" ht="11.25">
      <c r="A133" s="1851" t="s">
        <v>2254</v>
      </c>
      <c r="B133" s="1851" t="s">
        <v>16</v>
      </c>
      <c r="C133" s="1851" t="s">
        <v>2364</v>
      </c>
      <c r="D133" s="1851" t="s">
        <v>2365</v>
      </c>
      <c r="E133" s="1851" t="s">
        <v>2366</v>
      </c>
      <c r="F133" s="1851" t="s">
        <v>2273</v>
      </c>
      <c r="G133" s="1851" t="s">
        <v>2367</v>
      </c>
      <c r="H133" s="1851" t="s">
        <v>28</v>
      </c>
      <c r="I133" s="1851" t="s">
        <v>858</v>
      </c>
    </row>
    <row customHeight="1" ht="11.25">
      <c r="A134" s="1851" t="s">
        <v>2254</v>
      </c>
      <c r="B134" s="1851" t="s">
        <v>16</v>
      </c>
      <c r="C134" s="1851" t="s">
        <v>2368</v>
      </c>
      <c r="D134" s="1851" t="s">
        <v>2369</v>
      </c>
      <c r="E134" s="1851" t="s">
        <v>2370</v>
      </c>
      <c r="F134" s="1851" t="s">
        <v>2371</v>
      </c>
      <c r="G134" s="1851" t="s">
        <v>28</v>
      </c>
      <c r="H134" s="1851" t="s">
        <v>28</v>
      </c>
      <c r="I134" s="1851" t="s">
        <v>858</v>
      </c>
    </row>
    <row customHeight="1" ht="11.25">
      <c r="A135" s="1851" t="s">
        <v>2254</v>
      </c>
      <c r="B135" s="1851" t="s">
        <v>16</v>
      </c>
      <c r="C135" s="1851" t="s">
        <v>2372</v>
      </c>
      <c r="D135" s="1851" t="s">
        <v>2373</v>
      </c>
      <c r="E135" s="1851" t="s">
        <v>2374</v>
      </c>
      <c r="F135" s="1851" t="s">
        <v>52</v>
      </c>
      <c r="G135" s="1851" t="s">
        <v>28</v>
      </c>
      <c r="H135" s="1851" t="s">
        <v>28</v>
      </c>
      <c r="I135" s="1851" t="s">
        <v>858</v>
      </c>
    </row>
    <row customHeight="1" ht="11.25">
      <c r="A136" s="1851" t="s">
        <v>2254</v>
      </c>
      <c r="B136" s="1851" t="s">
        <v>16</v>
      </c>
      <c r="C136" s="1851" t="s">
        <v>2375</v>
      </c>
      <c r="D136" s="1851" t="s">
        <v>2376</v>
      </c>
      <c r="E136" s="1851" t="s">
        <v>2377</v>
      </c>
      <c r="F136" s="1851" t="s">
        <v>2378</v>
      </c>
      <c r="G136" s="1851" t="s">
        <v>28</v>
      </c>
      <c r="H136" s="1851" t="s">
        <v>28</v>
      </c>
      <c r="I136" s="1851" t="s">
        <v>858</v>
      </c>
    </row>
    <row customHeight="1" ht="11.25">
      <c r="A137" s="1851" t="s">
        <v>2254</v>
      </c>
      <c r="B137" s="1851" t="s">
        <v>16</v>
      </c>
      <c r="C137" s="1851" t="s">
        <v>2379</v>
      </c>
      <c r="D137" s="1851" t="s">
        <v>2380</v>
      </c>
      <c r="E137" s="1851" t="s">
        <v>2381</v>
      </c>
      <c r="F137" s="1851" t="s">
        <v>2382</v>
      </c>
      <c r="G137" s="1851" t="s">
        <v>28</v>
      </c>
      <c r="H137" s="1851" t="s">
        <v>28</v>
      </c>
      <c r="I137" s="1851" t="s">
        <v>858</v>
      </c>
    </row>
    <row customHeight="1" ht="11.25">
      <c r="A138" s="1851" t="s">
        <v>2254</v>
      </c>
      <c r="B138" s="1851" t="s">
        <v>16</v>
      </c>
      <c r="C138" s="1851" t="s">
        <v>2386</v>
      </c>
      <c r="D138" s="1851" t="s">
        <v>2387</v>
      </c>
      <c r="E138" s="1851" t="s">
        <v>2388</v>
      </c>
      <c r="F138" s="1851" t="s">
        <v>2313</v>
      </c>
      <c r="G138" s="1851" t="s">
        <v>28</v>
      </c>
      <c r="H138" s="1851" t="s">
        <v>28</v>
      </c>
      <c r="I138" s="1851" t="s">
        <v>858</v>
      </c>
    </row>
    <row customHeight="1" ht="11.25">
      <c r="A139" s="1851" t="s">
        <v>2254</v>
      </c>
      <c r="B139" s="1851" t="s">
        <v>16</v>
      </c>
      <c r="C139" s="1851" t="s">
        <v>2389</v>
      </c>
      <c r="D139" s="1851" t="s">
        <v>2390</v>
      </c>
      <c r="E139" s="1851" t="s">
        <v>2286</v>
      </c>
      <c r="F139" s="1851" t="s">
        <v>2391</v>
      </c>
      <c r="G139" s="1851" t="s">
        <v>28</v>
      </c>
      <c r="H139" s="1851" t="s">
        <v>28</v>
      </c>
      <c r="I139" s="1851" t="s">
        <v>858</v>
      </c>
    </row>
    <row customHeight="1" ht="11.25">
      <c r="A140" s="1851" t="s">
        <v>2254</v>
      </c>
      <c r="B140" s="1851" t="s">
        <v>16</v>
      </c>
      <c r="C140" s="1851" t="s">
        <v>2392</v>
      </c>
      <c r="D140" s="1851" t="s">
        <v>2393</v>
      </c>
      <c r="E140" s="1851" t="s">
        <v>2394</v>
      </c>
      <c r="F140" s="1851" t="s">
        <v>2339</v>
      </c>
      <c r="G140" s="1851" t="s">
        <v>2395</v>
      </c>
      <c r="H140" s="1851" t="s">
        <v>28</v>
      </c>
      <c r="I140" s="1851" t="s">
        <v>858</v>
      </c>
    </row>
    <row customHeight="1" ht="11.25">
      <c r="A141" s="1851" t="s">
        <v>2254</v>
      </c>
      <c r="B141" s="1851" t="s">
        <v>16</v>
      </c>
      <c r="C141" s="1851" t="s">
        <v>2571</v>
      </c>
      <c r="D141" s="1851" t="s">
        <v>2572</v>
      </c>
      <c r="E141" s="1851" t="s">
        <v>2573</v>
      </c>
      <c r="F141" s="1851" t="s">
        <v>2266</v>
      </c>
      <c r="G141" s="1851" t="s">
        <v>28</v>
      </c>
      <c r="H141" s="1851" t="s">
        <v>28</v>
      </c>
      <c r="I141" s="1851" t="s">
        <v>858</v>
      </c>
    </row>
    <row customHeight="1" ht="11.25">
      <c r="A142" s="1851" t="s">
        <v>2254</v>
      </c>
      <c r="B142" s="1851" t="s">
        <v>16</v>
      </c>
      <c r="C142" s="1851" t="s">
        <v>2396</v>
      </c>
      <c r="D142" s="1851" t="s">
        <v>2397</v>
      </c>
      <c r="E142" s="1851" t="s">
        <v>2398</v>
      </c>
      <c r="F142" s="1851" t="s">
        <v>2399</v>
      </c>
      <c r="G142" s="1851" t="s">
        <v>2400</v>
      </c>
      <c r="H142" s="1851" t="s">
        <v>28</v>
      </c>
      <c r="I142" s="1851" t="s">
        <v>858</v>
      </c>
    </row>
    <row customHeight="1" ht="11.25">
      <c r="A143" s="1851" t="s">
        <v>2254</v>
      </c>
      <c r="B143" s="1851" t="s">
        <v>16</v>
      </c>
      <c r="C143" s="1851" t="s">
        <v>2574</v>
      </c>
      <c r="D143" s="1851" t="s">
        <v>2575</v>
      </c>
      <c r="E143" s="1851" t="s">
        <v>2576</v>
      </c>
      <c r="F143" s="1851" t="s">
        <v>2351</v>
      </c>
      <c r="G143" s="1851" t="s">
        <v>2577</v>
      </c>
      <c r="H143" s="1851" t="s">
        <v>28</v>
      </c>
      <c r="I143" s="1851" t="s">
        <v>858</v>
      </c>
    </row>
    <row customHeight="1" ht="11.25">
      <c r="A144" s="1851" t="s">
        <v>2254</v>
      </c>
      <c r="B144" s="1851" t="s">
        <v>16</v>
      </c>
      <c r="C144" s="1851" t="s">
        <v>2578</v>
      </c>
      <c r="D144" s="1851" t="s">
        <v>2579</v>
      </c>
      <c r="E144" s="1851" t="s">
        <v>2580</v>
      </c>
      <c r="F144" s="1851" t="s">
        <v>2399</v>
      </c>
      <c r="G144" s="1851" t="s">
        <v>28</v>
      </c>
      <c r="H144" s="1851" t="s">
        <v>28</v>
      </c>
      <c r="I144" s="1851" t="s">
        <v>858</v>
      </c>
    </row>
    <row customHeight="1" ht="11.25">
      <c r="A145" s="1851" t="s">
        <v>2254</v>
      </c>
      <c r="B145" s="1851" t="s">
        <v>16</v>
      </c>
      <c r="C145" s="1851" t="s">
        <v>2581</v>
      </c>
      <c r="D145" s="1851" t="s">
        <v>2582</v>
      </c>
      <c r="E145" s="1851" t="s">
        <v>2583</v>
      </c>
      <c r="F145" s="1851" t="s">
        <v>2266</v>
      </c>
      <c r="G145" s="1851" t="s">
        <v>28</v>
      </c>
      <c r="H145" s="1851" t="s">
        <v>28</v>
      </c>
      <c r="I145" s="1851" t="s">
        <v>858</v>
      </c>
    </row>
    <row customHeight="1" ht="11.25">
      <c r="A146" s="1851" t="s">
        <v>2254</v>
      </c>
      <c r="B146" s="1851" t="s">
        <v>16</v>
      </c>
      <c r="C146" s="1851" t="s">
        <v>2584</v>
      </c>
      <c r="D146" s="1851" t="s">
        <v>2585</v>
      </c>
      <c r="E146" s="1851" t="s">
        <v>2586</v>
      </c>
      <c r="F146" s="1851" t="s">
        <v>2258</v>
      </c>
      <c r="G146" s="1851" t="s">
        <v>28</v>
      </c>
      <c r="H146" s="1851" t="s">
        <v>28</v>
      </c>
      <c r="I146" s="1851" t="s">
        <v>858</v>
      </c>
    </row>
    <row customHeight="1" ht="11.25">
      <c r="A147" s="1851" t="s">
        <v>2254</v>
      </c>
      <c r="B147" s="1851" t="s">
        <v>16</v>
      </c>
      <c r="C147" s="1851" t="s">
        <v>2411</v>
      </c>
      <c r="D147" s="1851" t="s">
        <v>2412</v>
      </c>
      <c r="E147" s="1851" t="s">
        <v>2413</v>
      </c>
      <c r="F147" s="1851" t="s">
        <v>2298</v>
      </c>
      <c r="G147" s="1851" t="s">
        <v>28</v>
      </c>
      <c r="H147" s="1851" t="s">
        <v>28</v>
      </c>
      <c r="I147" s="1851" t="s">
        <v>858</v>
      </c>
    </row>
    <row customHeight="1" ht="11.25">
      <c r="A148" s="1851" t="s">
        <v>2254</v>
      </c>
      <c r="B148" s="1851" t="s">
        <v>16</v>
      </c>
      <c r="C148" s="1851" t="s">
        <v>2414</v>
      </c>
      <c r="D148" s="1851" t="s">
        <v>2415</v>
      </c>
      <c r="E148" s="1851" t="s">
        <v>2416</v>
      </c>
      <c r="F148" s="1851" t="s">
        <v>2404</v>
      </c>
      <c r="G148" s="1851" t="s">
        <v>2417</v>
      </c>
      <c r="H148" s="1851" t="s">
        <v>28</v>
      </c>
      <c r="I148" s="1851" t="s">
        <v>858</v>
      </c>
    </row>
    <row customHeight="1" ht="11.25">
      <c r="A149" s="1851" t="s">
        <v>2254</v>
      </c>
      <c r="B149" s="1851" t="s">
        <v>16</v>
      </c>
      <c r="C149" s="1851" t="s">
        <v>2433</v>
      </c>
      <c r="D149" s="1851" t="s">
        <v>2434</v>
      </c>
      <c r="E149" s="1851" t="s">
        <v>2435</v>
      </c>
      <c r="F149" s="1851" t="s">
        <v>2309</v>
      </c>
      <c r="G149" s="1851" t="s">
        <v>2436</v>
      </c>
      <c r="H149" s="1851" t="s">
        <v>28</v>
      </c>
      <c r="I149" s="1851" t="s">
        <v>858</v>
      </c>
    </row>
    <row customHeight="1" ht="11.25">
      <c r="A150" s="1851" t="s">
        <v>2254</v>
      </c>
      <c r="B150" s="1851" t="s">
        <v>16</v>
      </c>
      <c r="C150" s="1851" t="s">
        <v>2437</v>
      </c>
      <c r="D150" s="1851" t="s">
        <v>2438</v>
      </c>
      <c r="E150" s="1851" t="s">
        <v>2439</v>
      </c>
      <c r="F150" s="1851" t="s">
        <v>2309</v>
      </c>
      <c r="G150" s="1851" t="s">
        <v>28</v>
      </c>
      <c r="H150" s="1851" t="s">
        <v>28</v>
      </c>
      <c r="I150" s="1851" t="s">
        <v>858</v>
      </c>
    </row>
    <row customHeight="1" ht="11.25">
      <c r="A151" s="1851" t="s">
        <v>2254</v>
      </c>
      <c r="B151" s="1851" t="s">
        <v>16</v>
      </c>
      <c r="C151" s="1851" t="s">
        <v>2440</v>
      </c>
      <c r="D151" s="1851" t="s">
        <v>2441</v>
      </c>
      <c r="E151" s="1851" t="s">
        <v>2442</v>
      </c>
      <c r="F151" s="1851" t="s">
        <v>2443</v>
      </c>
      <c r="G151" s="1851" t="s">
        <v>28</v>
      </c>
      <c r="H151" s="1851" t="s">
        <v>28</v>
      </c>
      <c r="I151" s="1851" t="s">
        <v>858</v>
      </c>
    </row>
    <row customHeight="1" ht="11.25">
      <c r="A152" s="1851" t="s">
        <v>2254</v>
      </c>
      <c r="B152" s="1851" t="s">
        <v>16</v>
      </c>
      <c r="C152" s="1851" t="s">
        <v>2587</v>
      </c>
      <c r="D152" s="1851" t="s">
        <v>2588</v>
      </c>
      <c r="E152" s="1851" t="s">
        <v>2589</v>
      </c>
      <c r="F152" s="1851" t="s">
        <v>2339</v>
      </c>
      <c r="G152" s="1851" t="s">
        <v>28</v>
      </c>
      <c r="H152" s="1851" t="s">
        <v>28</v>
      </c>
      <c r="I152" s="1851" t="s">
        <v>858</v>
      </c>
    </row>
    <row customHeight="1" ht="11.25">
      <c r="A153" s="1851" t="s">
        <v>2254</v>
      </c>
      <c r="B153" s="1851" t="s">
        <v>16</v>
      </c>
      <c r="C153" s="1851" t="s">
        <v>2590</v>
      </c>
      <c r="D153" s="1851" t="s">
        <v>2591</v>
      </c>
      <c r="E153" s="1851" t="s">
        <v>2592</v>
      </c>
      <c r="F153" s="1851" t="s">
        <v>2266</v>
      </c>
      <c r="G153" s="1851" t="s">
        <v>28</v>
      </c>
      <c r="H153" s="1851" t="s">
        <v>28</v>
      </c>
      <c r="I153" s="1851" t="s">
        <v>858</v>
      </c>
    </row>
    <row customHeight="1" ht="11.25">
      <c r="A154" s="1851" t="s">
        <v>2254</v>
      </c>
      <c r="B154" s="1851" t="s">
        <v>16</v>
      </c>
      <c r="C154" s="1851" t="s">
        <v>2447</v>
      </c>
      <c r="D154" s="1851" t="s">
        <v>2448</v>
      </c>
      <c r="E154" s="1851" t="s">
        <v>2449</v>
      </c>
      <c r="F154" s="1851" t="s">
        <v>2258</v>
      </c>
      <c r="G154" s="1851" t="s">
        <v>28</v>
      </c>
      <c r="H154" s="1851" t="s">
        <v>28</v>
      </c>
      <c r="I154" s="1851" t="s">
        <v>858</v>
      </c>
    </row>
    <row customHeight="1" ht="11.25">
      <c r="A155" s="1851" t="s">
        <v>2254</v>
      </c>
      <c r="B155" s="1851" t="s">
        <v>16</v>
      </c>
      <c r="C155" s="1851" t="s">
        <v>13</v>
      </c>
      <c r="D155" s="1851" t="s">
        <v>47</v>
      </c>
      <c r="E155" s="1851" t="s">
        <v>50</v>
      </c>
      <c r="F155" s="1851" t="s">
        <v>52</v>
      </c>
      <c r="G155" s="1851" t="s">
        <v>2593</v>
      </c>
      <c r="H155" s="1851" t="s">
        <v>28</v>
      </c>
      <c r="I155" s="1851" t="s">
        <v>858</v>
      </c>
    </row>
    <row customHeight="1" ht="11.25">
      <c r="A156" s="1851" t="s">
        <v>2254</v>
      </c>
      <c r="B156" s="1851" t="s">
        <v>16</v>
      </c>
      <c r="C156" s="1851" t="s">
        <v>2594</v>
      </c>
      <c r="D156" s="1851" t="s">
        <v>2595</v>
      </c>
      <c r="E156" s="1851" t="s">
        <v>2596</v>
      </c>
      <c r="F156" s="1851" t="s">
        <v>2266</v>
      </c>
      <c r="G156" s="1851" t="s">
        <v>28</v>
      </c>
      <c r="H156" s="1851" t="s">
        <v>28</v>
      </c>
      <c r="I156" s="1851" t="s">
        <v>858</v>
      </c>
    </row>
    <row customHeight="1" ht="11.25">
      <c r="A157" s="1851" t="s">
        <v>2254</v>
      </c>
      <c r="B157" s="1851" t="s">
        <v>16</v>
      </c>
      <c r="C157" s="1851" t="s">
        <v>2450</v>
      </c>
      <c r="D157" s="1851" t="s">
        <v>2451</v>
      </c>
      <c r="E157" s="1851" t="s">
        <v>2452</v>
      </c>
      <c r="F157" s="1851" t="s">
        <v>2258</v>
      </c>
      <c r="G157" s="1851" t="s">
        <v>2453</v>
      </c>
      <c r="H157" s="1851" t="s">
        <v>28</v>
      </c>
      <c r="I157" s="1851" t="s">
        <v>858</v>
      </c>
    </row>
    <row customHeight="1" ht="11.25">
      <c r="A158" s="1851" t="s">
        <v>2254</v>
      </c>
      <c r="B158" s="1851" t="s">
        <v>16</v>
      </c>
      <c r="C158" s="1851" t="s">
        <v>2460</v>
      </c>
      <c r="D158" s="1851" t="s">
        <v>2461</v>
      </c>
      <c r="E158" s="1851" t="s">
        <v>2462</v>
      </c>
      <c r="F158" s="1851" t="s">
        <v>2258</v>
      </c>
      <c r="G158" s="1851" t="s">
        <v>2463</v>
      </c>
      <c r="H158" s="1851" t="s">
        <v>28</v>
      </c>
      <c r="I158" s="1851" t="s">
        <v>858</v>
      </c>
    </row>
    <row customHeight="1" ht="11.25">
      <c r="A159" s="1851" t="s">
        <v>2254</v>
      </c>
      <c r="B159" s="1851" t="s">
        <v>16</v>
      </c>
      <c r="C159" s="1851" t="s">
        <v>2597</v>
      </c>
      <c r="D159" s="1851" t="s">
        <v>2598</v>
      </c>
      <c r="E159" s="1851" t="s">
        <v>2599</v>
      </c>
      <c r="F159" s="1851" t="s">
        <v>2273</v>
      </c>
      <c r="G159" s="1851" t="s">
        <v>28</v>
      </c>
      <c r="H159" s="1851" t="s">
        <v>28</v>
      </c>
      <c r="I159" s="1851" t="s">
        <v>858</v>
      </c>
    </row>
    <row customHeight="1" ht="11.25">
      <c r="A160" s="1851" t="s">
        <v>2254</v>
      </c>
      <c r="B160" s="1851" t="s">
        <v>16</v>
      </c>
      <c r="C160" s="1851" t="s">
        <v>2600</v>
      </c>
      <c r="D160" s="1851" t="s">
        <v>2601</v>
      </c>
      <c r="E160" s="1851" t="s">
        <v>2602</v>
      </c>
      <c r="F160" s="1851" t="s">
        <v>2258</v>
      </c>
      <c r="G160" s="1851" t="s">
        <v>28</v>
      </c>
      <c r="H160" s="1851" t="s">
        <v>28</v>
      </c>
      <c r="I160" s="1851" t="s">
        <v>858</v>
      </c>
    </row>
    <row customHeight="1" ht="11.25">
      <c r="A161" s="1851" t="s">
        <v>2254</v>
      </c>
      <c r="B161" s="1851" t="s">
        <v>16</v>
      </c>
      <c r="C161" s="1851" t="s">
        <v>2480</v>
      </c>
      <c r="D161" s="1851" t="s">
        <v>2481</v>
      </c>
      <c r="E161" s="1851" t="s">
        <v>2482</v>
      </c>
      <c r="F161" s="1851" t="s">
        <v>2313</v>
      </c>
      <c r="G161" s="1851" t="s">
        <v>28</v>
      </c>
      <c r="H161" s="1851" t="s">
        <v>28</v>
      </c>
      <c r="I161" s="1851" t="s">
        <v>858</v>
      </c>
    </row>
    <row customHeight="1" ht="11.25">
      <c r="A162" s="1851" t="s">
        <v>2254</v>
      </c>
      <c r="B162" s="1851" t="s">
        <v>16</v>
      </c>
      <c r="C162" s="1851" t="s">
        <v>2483</v>
      </c>
      <c r="D162" s="1851" t="s">
        <v>2484</v>
      </c>
      <c r="E162" s="1851" t="s">
        <v>2485</v>
      </c>
      <c r="F162" s="1851" t="s">
        <v>2258</v>
      </c>
      <c r="G162" s="1851" t="s">
        <v>2486</v>
      </c>
      <c r="H162" s="1851" t="s">
        <v>28</v>
      </c>
      <c r="I162" s="1851" t="s">
        <v>858</v>
      </c>
    </row>
    <row customHeight="1" ht="11.25">
      <c r="A163" s="1851" t="s">
        <v>2254</v>
      </c>
      <c r="B163" s="1851" t="s">
        <v>16</v>
      </c>
      <c r="C163" s="1851" t="s">
        <v>2603</v>
      </c>
      <c r="D163" s="1851" t="s">
        <v>2604</v>
      </c>
      <c r="E163" s="1851" t="s">
        <v>2605</v>
      </c>
      <c r="F163" s="1851" t="s">
        <v>2339</v>
      </c>
      <c r="G163" s="1851" t="s">
        <v>28</v>
      </c>
      <c r="H163" s="1851" t="s">
        <v>28</v>
      </c>
      <c r="I163" s="1851" t="s">
        <v>858</v>
      </c>
    </row>
    <row customHeight="1" ht="11.25">
      <c r="A164" s="1851" t="s">
        <v>2254</v>
      </c>
      <c r="B164" s="1851" t="s">
        <v>16</v>
      </c>
      <c r="C164" s="1851" t="s">
        <v>2490</v>
      </c>
      <c r="D164" s="1851" t="s">
        <v>2491</v>
      </c>
      <c r="E164" s="1851" t="s">
        <v>2492</v>
      </c>
      <c r="F164" s="1851" t="s">
        <v>2258</v>
      </c>
      <c r="G164" s="1851" t="s">
        <v>2493</v>
      </c>
      <c r="H164" s="1851" t="s">
        <v>28</v>
      </c>
      <c r="I164" s="1851" t="s">
        <v>858</v>
      </c>
    </row>
    <row customHeight="1" ht="11.25">
      <c r="A165" s="1851" t="s">
        <v>2254</v>
      </c>
      <c r="B165" s="1851" t="s">
        <v>16</v>
      </c>
      <c r="C165" s="1851" t="s">
        <v>2494</v>
      </c>
      <c r="D165" s="1851" t="s">
        <v>2495</v>
      </c>
      <c r="E165" s="1851" t="s">
        <v>2496</v>
      </c>
      <c r="F165" s="1851" t="s">
        <v>2404</v>
      </c>
      <c r="G165" s="1851" t="s">
        <v>28</v>
      </c>
      <c r="H165" s="1851" t="s">
        <v>28</v>
      </c>
      <c r="I165" s="1851" t="s">
        <v>858</v>
      </c>
    </row>
    <row customHeight="1" ht="11.25">
      <c r="A166" s="1851" t="s">
        <v>2254</v>
      </c>
      <c r="B166" s="1851" t="s">
        <v>16</v>
      </c>
      <c r="C166" s="1851" t="s">
        <v>2505</v>
      </c>
      <c r="D166" s="1851" t="s">
        <v>2506</v>
      </c>
      <c r="E166" s="1851" t="s">
        <v>2507</v>
      </c>
      <c r="F166" s="1851" t="s">
        <v>2313</v>
      </c>
      <c r="G166" s="1851" t="s">
        <v>2508</v>
      </c>
      <c r="H166" s="1851" t="s">
        <v>28</v>
      </c>
      <c r="I166" s="1851" t="s">
        <v>858</v>
      </c>
    </row>
    <row customHeight="1" ht="11.25">
      <c r="A167" s="1851" t="s">
        <v>2254</v>
      </c>
      <c r="B167" s="1851" t="s">
        <v>16</v>
      </c>
      <c r="C167" s="1851" t="s">
        <v>28</v>
      </c>
      <c r="D167" s="1851" t="s">
        <v>2518</v>
      </c>
      <c r="E167" s="1851" t="s">
        <v>2519</v>
      </c>
      <c r="F167" s="1851" t="s">
        <v>2258</v>
      </c>
      <c r="G167" s="1851" t="s">
        <v>28</v>
      </c>
      <c r="H167" s="1851" t="s">
        <v>28</v>
      </c>
      <c r="I167" s="1851" t="s">
        <v>858</v>
      </c>
    </row>
    <row customHeight="1" ht="11.25">
      <c r="A168" s="1851" t="s">
        <v>2254</v>
      </c>
      <c r="B168" s="1851" t="s">
        <v>16</v>
      </c>
      <c r="C168" s="1851" t="s">
        <v>2606</v>
      </c>
      <c r="D168" s="1851" t="s">
        <v>2607</v>
      </c>
      <c r="E168" s="1851" t="s">
        <v>2608</v>
      </c>
      <c r="F168" s="1851" t="s">
        <v>2258</v>
      </c>
      <c r="G168" s="1851" t="s">
        <v>28</v>
      </c>
      <c r="H168" s="1851" t="s">
        <v>28</v>
      </c>
      <c r="I168" s="1851" t="s">
        <v>858</v>
      </c>
    </row>
    <row customHeight="1" ht="11.25">
      <c r="A169" s="1851" t="s">
        <v>2254</v>
      </c>
      <c r="B169" s="1851" t="s">
        <v>16</v>
      </c>
      <c r="C169" s="1851" t="s">
        <v>2523</v>
      </c>
      <c r="D169" s="1851" t="s">
        <v>2524</v>
      </c>
      <c r="E169" s="1851" t="s">
        <v>2525</v>
      </c>
      <c r="F169" s="1851" t="s">
        <v>2526</v>
      </c>
      <c r="G169" s="1851" t="s">
        <v>28</v>
      </c>
      <c r="H169" s="1851" t="s">
        <v>28</v>
      </c>
      <c r="I169" s="1851" t="s">
        <v>858</v>
      </c>
    </row>
    <row customHeight="1" ht="11.25">
      <c r="A170" s="1851" t="s">
        <v>2254</v>
      </c>
      <c r="B170" s="1851" t="s">
        <v>16</v>
      </c>
      <c r="C170" s="1851" t="s">
        <v>2527</v>
      </c>
      <c r="D170" s="1851" t="s">
        <v>2528</v>
      </c>
      <c r="E170" s="1851" t="s">
        <v>2525</v>
      </c>
      <c r="F170" s="1851" t="s">
        <v>2529</v>
      </c>
      <c r="G170" s="1851" t="s">
        <v>2530</v>
      </c>
      <c r="H170" s="1851" t="s">
        <v>28</v>
      </c>
      <c r="I170" s="1851" t="s">
        <v>858</v>
      </c>
    </row>
    <row customHeight="1" ht="11.25">
      <c r="A171" s="1851" t="s">
        <v>2254</v>
      </c>
      <c r="B171" s="1851" t="s">
        <v>16</v>
      </c>
      <c r="C171" s="1851" t="s">
        <v>2609</v>
      </c>
      <c r="D171" s="1851" t="s">
        <v>2610</v>
      </c>
      <c r="E171" s="1851" t="s">
        <v>2611</v>
      </c>
      <c r="F171" s="1851" t="s">
        <v>2258</v>
      </c>
      <c r="G171" s="1851" t="s">
        <v>28</v>
      </c>
      <c r="H171" s="1851" t="s">
        <v>28</v>
      </c>
      <c r="I171" s="1851" t="s">
        <v>858</v>
      </c>
    </row>
    <row customHeight="1" ht="11.25">
      <c r="A172" s="1851" t="s">
        <v>2254</v>
      </c>
      <c r="B172" s="1851" t="s">
        <v>16</v>
      </c>
      <c r="C172" s="1851" t="s">
        <v>2612</v>
      </c>
      <c r="D172" s="1851" t="s">
        <v>2613</v>
      </c>
      <c r="E172" s="1851" t="s">
        <v>2614</v>
      </c>
      <c r="F172" s="1851" t="s">
        <v>2371</v>
      </c>
      <c r="G172" s="1851" t="s">
        <v>28</v>
      </c>
      <c r="H172" s="1851" t="s">
        <v>28</v>
      </c>
      <c r="I172" s="1851" t="s">
        <v>858</v>
      </c>
    </row>
    <row customHeight="1" ht="11.25">
      <c r="A173" s="1851" t="s">
        <v>2254</v>
      </c>
      <c r="B173" s="1851" t="s">
        <v>16</v>
      </c>
      <c r="C173" s="1851" t="s">
        <v>2255</v>
      </c>
      <c r="D173" s="1851" t="s">
        <v>2256</v>
      </c>
      <c r="E173" s="1851" t="s">
        <v>2257</v>
      </c>
      <c r="F173" s="1851" t="s">
        <v>2258</v>
      </c>
      <c r="G173" s="1851" t="s">
        <v>28</v>
      </c>
      <c r="H173" s="1851" t="s">
        <v>28</v>
      </c>
      <c r="I173" s="1851" t="s">
        <v>911</v>
      </c>
    </row>
    <row customHeight="1" ht="11.25">
      <c r="A174" s="1851" t="s">
        <v>2254</v>
      </c>
      <c r="B174" s="1851" t="s">
        <v>16</v>
      </c>
      <c r="C174" s="1851" t="s">
        <v>2259</v>
      </c>
      <c r="D174" s="1851" t="s">
        <v>2260</v>
      </c>
      <c r="E174" s="1851" t="s">
        <v>2261</v>
      </c>
      <c r="F174" s="1851" t="s">
        <v>2262</v>
      </c>
      <c r="G174" s="1851" t="s">
        <v>28</v>
      </c>
      <c r="H174" s="1851" t="s">
        <v>28</v>
      </c>
      <c r="I174" s="1851" t="s">
        <v>911</v>
      </c>
    </row>
    <row customHeight="1" ht="11.25">
      <c r="A175" s="1851" t="s">
        <v>2254</v>
      </c>
      <c r="B175" s="1851" t="s">
        <v>16</v>
      </c>
      <c r="C175" s="1851" t="s">
        <v>2281</v>
      </c>
      <c r="D175" s="1851" t="s">
        <v>2282</v>
      </c>
      <c r="E175" s="1851" t="s">
        <v>2283</v>
      </c>
      <c r="F175" s="1851" t="s">
        <v>2258</v>
      </c>
      <c r="G175" s="1851" t="s">
        <v>28</v>
      </c>
      <c r="H175" s="1851" t="s">
        <v>28</v>
      </c>
      <c r="I175" s="1851" t="s">
        <v>911</v>
      </c>
    </row>
    <row customHeight="1" ht="11.25">
      <c r="A176" s="1851" t="s">
        <v>2254</v>
      </c>
      <c r="B176" s="1851" t="s">
        <v>16</v>
      </c>
      <c r="C176" s="1851" t="s">
        <v>2545</v>
      </c>
      <c r="D176" s="1851" t="s">
        <v>2546</v>
      </c>
      <c r="E176" s="1851" t="s">
        <v>2547</v>
      </c>
      <c r="F176" s="1851" t="s">
        <v>2382</v>
      </c>
      <c r="G176" s="1851" t="s">
        <v>28</v>
      </c>
      <c r="H176" s="1851" t="s">
        <v>28</v>
      </c>
      <c r="I176" s="1851" t="s">
        <v>911</v>
      </c>
    </row>
    <row customHeight="1" ht="11.25">
      <c r="A177" s="1851" t="s">
        <v>2254</v>
      </c>
      <c r="B177" s="1851" t="s">
        <v>16</v>
      </c>
      <c r="C177" s="1851" t="s">
        <v>2284</v>
      </c>
      <c r="D177" s="1851" t="s">
        <v>2285</v>
      </c>
      <c r="E177" s="1851" t="s">
        <v>2286</v>
      </c>
      <c r="F177" s="1851" t="s">
        <v>2287</v>
      </c>
      <c r="G177" s="1851" t="s">
        <v>28</v>
      </c>
      <c r="H177" s="1851" t="s">
        <v>28</v>
      </c>
      <c r="I177" s="1851" t="s">
        <v>911</v>
      </c>
    </row>
    <row customHeight="1" ht="11.25">
      <c r="A178" s="1851" t="s">
        <v>2254</v>
      </c>
      <c r="B178" s="1851" t="s">
        <v>16</v>
      </c>
      <c r="C178" s="1851" t="s">
        <v>2548</v>
      </c>
      <c r="D178" s="1851" t="s">
        <v>2549</v>
      </c>
      <c r="E178" s="1851" t="s">
        <v>2550</v>
      </c>
      <c r="F178" s="1851" t="s">
        <v>2258</v>
      </c>
      <c r="G178" s="1851" t="s">
        <v>28</v>
      </c>
      <c r="H178" s="1851" t="s">
        <v>28</v>
      </c>
      <c r="I178" s="1851" t="s">
        <v>911</v>
      </c>
    </row>
    <row customHeight="1" ht="11.25">
      <c r="A179" s="1851" t="s">
        <v>2254</v>
      </c>
      <c r="B179" s="1851" t="s">
        <v>16</v>
      </c>
      <c r="C179" s="1851" t="s">
        <v>2291</v>
      </c>
      <c r="D179" s="1851" t="s">
        <v>2292</v>
      </c>
      <c r="E179" s="1851" t="s">
        <v>2293</v>
      </c>
      <c r="F179" s="1851" t="s">
        <v>2273</v>
      </c>
      <c r="G179" s="1851" t="s">
        <v>2294</v>
      </c>
      <c r="H179" s="1851" t="s">
        <v>28</v>
      </c>
      <c r="I179" s="1851" t="s">
        <v>911</v>
      </c>
    </row>
    <row customHeight="1" ht="11.25">
      <c r="A180" s="1851" t="s">
        <v>2254</v>
      </c>
      <c r="B180" s="1851" t="s">
        <v>16</v>
      </c>
      <c r="C180" s="1851" t="s">
        <v>2295</v>
      </c>
      <c r="D180" s="1851" t="s">
        <v>2296</v>
      </c>
      <c r="E180" s="1851" t="s">
        <v>2297</v>
      </c>
      <c r="F180" s="1851" t="s">
        <v>2298</v>
      </c>
      <c r="G180" s="1851" t="s">
        <v>28</v>
      </c>
      <c r="H180" s="1851" t="s">
        <v>28</v>
      </c>
      <c r="I180" s="1851" t="s">
        <v>911</v>
      </c>
    </row>
    <row customHeight="1" ht="11.25">
      <c r="A181" s="1851" t="s">
        <v>2254</v>
      </c>
      <c r="B181" s="1851" t="s">
        <v>16</v>
      </c>
      <c r="C181" s="1851" t="s">
        <v>2299</v>
      </c>
      <c r="D181" s="1851" t="s">
        <v>2300</v>
      </c>
      <c r="E181" s="1851" t="s">
        <v>2301</v>
      </c>
      <c r="F181" s="1851" t="s">
        <v>2298</v>
      </c>
      <c r="G181" s="1851" t="s">
        <v>28</v>
      </c>
      <c r="H181" s="1851" t="s">
        <v>28</v>
      </c>
      <c r="I181" s="1851" t="s">
        <v>911</v>
      </c>
    </row>
    <row customHeight="1" ht="11.25">
      <c r="A182" s="1851" t="s">
        <v>2254</v>
      </c>
      <c r="B182" s="1851" t="s">
        <v>16</v>
      </c>
      <c r="C182" s="1851" t="s">
        <v>2551</v>
      </c>
      <c r="D182" s="1851" t="s">
        <v>2552</v>
      </c>
      <c r="E182" s="1851" t="s">
        <v>2553</v>
      </c>
      <c r="F182" s="1851" t="s">
        <v>2305</v>
      </c>
      <c r="G182" s="1851" t="s">
        <v>2554</v>
      </c>
      <c r="H182" s="1851" t="s">
        <v>28</v>
      </c>
      <c r="I182" s="1851" t="s">
        <v>911</v>
      </c>
    </row>
    <row customHeight="1" ht="11.25">
      <c r="A183" s="1851" t="s">
        <v>2254</v>
      </c>
      <c r="B183" s="1851" t="s">
        <v>16</v>
      </c>
      <c r="C183" s="1851" t="s">
        <v>2555</v>
      </c>
      <c r="D183" s="1851" t="s">
        <v>2556</v>
      </c>
      <c r="E183" s="1851" t="s">
        <v>2308</v>
      </c>
      <c r="F183" s="1851" t="s">
        <v>2557</v>
      </c>
      <c r="G183" s="1851" t="s">
        <v>28</v>
      </c>
      <c r="H183" s="1851" t="s">
        <v>28</v>
      </c>
      <c r="I183" s="1851" t="s">
        <v>911</v>
      </c>
    </row>
    <row customHeight="1" ht="11.25">
      <c r="A184" s="1851" t="s">
        <v>2254</v>
      </c>
      <c r="B184" s="1851" t="s">
        <v>16</v>
      </c>
      <c r="C184" s="1851" t="s">
        <v>2302</v>
      </c>
      <c r="D184" s="1851" t="s">
        <v>2303</v>
      </c>
      <c r="E184" s="1851" t="s">
        <v>2304</v>
      </c>
      <c r="F184" s="1851" t="s">
        <v>2305</v>
      </c>
      <c r="G184" s="1851" t="s">
        <v>28</v>
      </c>
      <c r="H184" s="1851" t="s">
        <v>28</v>
      </c>
      <c r="I184" s="1851" t="s">
        <v>911</v>
      </c>
    </row>
    <row customHeight="1" ht="11.25">
      <c r="A185" s="1851" t="s">
        <v>2254</v>
      </c>
      <c r="B185" s="1851" t="s">
        <v>16</v>
      </c>
      <c r="C185" s="1851" t="s">
        <v>2558</v>
      </c>
      <c r="D185" s="1851" t="s">
        <v>2559</v>
      </c>
      <c r="E185" s="1851" t="s">
        <v>2560</v>
      </c>
      <c r="F185" s="1851" t="s">
        <v>2378</v>
      </c>
      <c r="G185" s="1851" t="s">
        <v>28</v>
      </c>
      <c r="H185" s="1851" t="s">
        <v>28</v>
      </c>
      <c r="I185" s="1851" t="s">
        <v>911</v>
      </c>
    </row>
    <row customHeight="1" ht="11.25">
      <c r="A186" s="1851" t="s">
        <v>2254</v>
      </c>
      <c r="B186" s="1851" t="s">
        <v>16</v>
      </c>
      <c r="C186" s="1851" t="s">
        <v>2306</v>
      </c>
      <c r="D186" s="1851" t="s">
        <v>2307</v>
      </c>
      <c r="E186" s="1851" t="s">
        <v>2308</v>
      </c>
      <c r="F186" s="1851" t="s">
        <v>2309</v>
      </c>
      <c r="G186" s="1851" t="s">
        <v>28</v>
      </c>
      <c r="H186" s="1851" t="s">
        <v>28</v>
      </c>
      <c r="I186" s="1851" t="s">
        <v>911</v>
      </c>
    </row>
    <row customHeight="1" ht="11.25">
      <c r="A187" s="1851" t="s">
        <v>2254</v>
      </c>
      <c r="B187" s="1851" t="s">
        <v>16</v>
      </c>
      <c r="C187" s="1851" t="s">
        <v>2310</v>
      </c>
      <c r="D187" s="1851" t="s">
        <v>2311</v>
      </c>
      <c r="E187" s="1851" t="s">
        <v>2312</v>
      </c>
      <c r="F187" s="1851" t="s">
        <v>2313</v>
      </c>
      <c r="G187" s="1851" t="s">
        <v>28</v>
      </c>
      <c r="H187" s="1851" t="s">
        <v>28</v>
      </c>
      <c r="I187" s="1851" t="s">
        <v>911</v>
      </c>
    </row>
    <row customHeight="1" ht="11.25">
      <c r="A188" s="1851" t="s">
        <v>2254</v>
      </c>
      <c r="B188" s="1851" t="s">
        <v>16</v>
      </c>
      <c r="C188" s="1851" t="s">
        <v>2317</v>
      </c>
      <c r="D188" s="1851" t="s">
        <v>2318</v>
      </c>
      <c r="E188" s="1851" t="s">
        <v>2319</v>
      </c>
      <c r="F188" s="1851" t="s">
        <v>2320</v>
      </c>
      <c r="G188" s="1851" t="s">
        <v>2321</v>
      </c>
      <c r="H188" s="1851" t="s">
        <v>28</v>
      </c>
      <c r="I188" s="1851" t="s">
        <v>911</v>
      </c>
    </row>
    <row customHeight="1" ht="11.25">
      <c r="A189" s="1851" t="s">
        <v>2254</v>
      </c>
      <c r="B189" s="1851" t="s">
        <v>16</v>
      </c>
      <c r="C189" s="1851" t="s">
        <v>2322</v>
      </c>
      <c r="D189" s="1851" t="s">
        <v>2323</v>
      </c>
      <c r="E189" s="1851" t="s">
        <v>2324</v>
      </c>
      <c r="F189" s="1851" t="s">
        <v>2280</v>
      </c>
      <c r="G189" s="1851" t="s">
        <v>28</v>
      </c>
      <c r="H189" s="1851" t="s">
        <v>28</v>
      </c>
      <c r="I189" s="1851" t="s">
        <v>911</v>
      </c>
    </row>
    <row customHeight="1" ht="11.25">
      <c r="A190" s="1851" t="s">
        <v>2254</v>
      </c>
      <c r="B190" s="1851" t="s">
        <v>16</v>
      </c>
      <c r="C190" s="1851" t="s">
        <v>2325</v>
      </c>
      <c r="D190" s="1851" t="s">
        <v>2326</v>
      </c>
      <c r="E190" s="1851" t="s">
        <v>2327</v>
      </c>
      <c r="F190" s="1851" t="s">
        <v>2328</v>
      </c>
      <c r="G190" s="1851" t="s">
        <v>2329</v>
      </c>
      <c r="H190" s="1851" t="s">
        <v>28</v>
      </c>
      <c r="I190" s="1851" t="s">
        <v>911</v>
      </c>
    </row>
    <row customHeight="1" ht="11.25">
      <c r="A191" s="1851" t="s">
        <v>2254</v>
      </c>
      <c r="B191" s="1851" t="s">
        <v>16</v>
      </c>
      <c r="C191" s="1851" t="s">
        <v>2337</v>
      </c>
      <c r="D191" s="1851" t="s">
        <v>2334</v>
      </c>
      <c r="E191" s="1851" t="s">
        <v>2338</v>
      </c>
      <c r="F191" s="1851" t="s">
        <v>2339</v>
      </c>
      <c r="G191" s="1851" t="s">
        <v>2340</v>
      </c>
      <c r="H191" s="1851" t="s">
        <v>28</v>
      </c>
      <c r="I191" s="1851" t="s">
        <v>911</v>
      </c>
    </row>
    <row customHeight="1" ht="11.25">
      <c r="A192" s="1851" t="s">
        <v>2254</v>
      </c>
      <c r="B192" s="1851" t="s">
        <v>16</v>
      </c>
      <c r="C192" s="1851" t="s">
        <v>2341</v>
      </c>
      <c r="D192" s="1851" t="s">
        <v>2342</v>
      </c>
      <c r="E192" s="1851" t="s">
        <v>2343</v>
      </c>
      <c r="F192" s="1851" t="s">
        <v>2339</v>
      </c>
      <c r="G192" s="1851" t="s">
        <v>2344</v>
      </c>
      <c r="H192" s="1851" t="s">
        <v>28</v>
      </c>
      <c r="I192" s="1851" t="s">
        <v>911</v>
      </c>
    </row>
    <row customHeight="1" ht="11.25">
      <c r="A193" s="1851" t="s">
        <v>2254</v>
      </c>
      <c r="B193" s="1851" t="s">
        <v>16</v>
      </c>
      <c r="C193" s="1851" t="s">
        <v>2345</v>
      </c>
      <c r="D193" s="1851" t="s">
        <v>2346</v>
      </c>
      <c r="E193" s="1851" t="s">
        <v>2347</v>
      </c>
      <c r="F193" s="1851" t="s">
        <v>2328</v>
      </c>
      <c r="G193" s="1851" t="s">
        <v>28</v>
      </c>
      <c r="H193" s="1851" t="s">
        <v>28</v>
      </c>
      <c r="I193" s="1851" t="s">
        <v>911</v>
      </c>
    </row>
    <row customHeight="1" ht="11.25">
      <c r="A194" s="1851" t="s">
        <v>2254</v>
      </c>
      <c r="B194" s="1851" t="s">
        <v>16</v>
      </c>
      <c r="C194" s="1851" t="s">
        <v>2348</v>
      </c>
      <c r="D194" s="1851" t="s">
        <v>2349</v>
      </c>
      <c r="E194" s="1851" t="s">
        <v>2350</v>
      </c>
      <c r="F194" s="1851" t="s">
        <v>2351</v>
      </c>
      <c r="G194" s="1851" t="s">
        <v>28</v>
      </c>
      <c r="H194" s="1851" t="s">
        <v>28</v>
      </c>
      <c r="I194" s="1851" t="s">
        <v>911</v>
      </c>
    </row>
    <row customHeight="1" ht="11.25">
      <c r="A195" s="1851" t="s">
        <v>2254</v>
      </c>
      <c r="B195" s="1851" t="s">
        <v>16</v>
      </c>
      <c r="C195" s="1851" t="s">
        <v>2352</v>
      </c>
      <c r="D195" s="1851" t="s">
        <v>2353</v>
      </c>
      <c r="E195" s="1851" t="s">
        <v>2354</v>
      </c>
      <c r="F195" s="1851" t="s">
        <v>2328</v>
      </c>
      <c r="G195" s="1851" t="s">
        <v>2355</v>
      </c>
      <c r="H195" s="1851" t="s">
        <v>28</v>
      </c>
      <c r="I195" s="1851" t="s">
        <v>911</v>
      </c>
    </row>
    <row customHeight="1" ht="11.25">
      <c r="A196" s="1851" t="s">
        <v>2254</v>
      </c>
      <c r="B196" s="1851" t="s">
        <v>16</v>
      </c>
      <c r="C196" s="1851" t="s">
        <v>2564</v>
      </c>
      <c r="D196" s="1851" t="s">
        <v>2565</v>
      </c>
      <c r="E196" s="1851" t="s">
        <v>2566</v>
      </c>
      <c r="F196" s="1851" t="s">
        <v>2339</v>
      </c>
      <c r="G196" s="1851" t="s">
        <v>28</v>
      </c>
      <c r="H196" s="1851" t="s">
        <v>28</v>
      </c>
      <c r="I196" s="1851" t="s">
        <v>911</v>
      </c>
    </row>
    <row customHeight="1" ht="11.25">
      <c r="A197" s="1851" t="s">
        <v>2254</v>
      </c>
      <c r="B197" s="1851" t="s">
        <v>16</v>
      </c>
      <c r="C197" s="1851" t="s">
        <v>2567</v>
      </c>
      <c r="D197" s="1851" t="s">
        <v>2568</v>
      </c>
      <c r="E197" s="1851" t="s">
        <v>2569</v>
      </c>
      <c r="F197" s="1851" t="s">
        <v>52</v>
      </c>
      <c r="G197" s="1851" t="s">
        <v>2570</v>
      </c>
      <c r="H197" s="1851" t="s">
        <v>28</v>
      </c>
      <c r="I197" s="1851" t="s">
        <v>911</v>
      </c>
    </row>
    <row customHeight="1" ht="11.25">
      <c r="A198" s="1851" t="s">
        <v>2254</v>
      </c>
      <c r="B198" s="1851" t="s">
        <v>16</v>
      </c>
      <c r="C198" s="1851" t="s">
        <v>2356</v>
      </c>
      <c r="D198" s="1851" t="s">
        <v>2357</v>
      </c>
      <c r="E198" s="1851" t="s">
        <v>2358</v>
      </c>
      <c r="F198" s="1851" t="s">
        <v>2298</v>
      </c>
      <c r="G198" s="1851" t="s">
        <v>2359</v>
      </c>
      <c r="H198" s="1851" t="s">
        <v>28</v>
      </c>
      <c r="I198" s="1851" t="s">
        <v>911</v>
      </c>
    </row>
    <row customHeight="1" ht="11.25">
      <c r="A199" s="1851" t="s">
        <v>2254</v>
      </c>
      <c r="B199" s="1851" t="s">
        <v>16</v>
      </c>
      <c r="C199" s="1851" t="s">
        <v>2364</v>
      </c>
      <c r="D199" s="1851" t="s">
        <v>2365</v>
      </c>
      <c r="E199" s="1851" t="s">
        <v>2366</v>
      </c>
      <c r="F199" s="1851" t="s">
        <v>2273</v>
      </c>
      <c r="G199" s="1851" t="s">
        <v>2367</v>
      </c>
      <c r="H199" s="1851" t="s">
        <v>28</v>
      </c>
      <c r="I199" s="1851" t="s">
        <v>911</v>
      </c>
    </row>
    <row customHeight="1" ht="11.25">
      <c r="A200" s="1851" t="s">
        <v>2254</v>
      </c>
      <c r="B200" s="1851" t="s">
        <v>16</v>
      </c>
      <c r="C200" s="1851" t="s">
        <v>2368</v>
      </c>
      <c r="D200" s="1851" t="s">
        <v>2369</v>
      </c>
      <c r="E200" s="1851" t="s">
        <v>2370</v>
      </c>
      <c r="F200" s="1851" t="s">
        <v>2371</v>
      </c>
      <c r="G200" s="1851" t="s">
        <v>28</v>
      </c>
      <c r="H200" s="1851" t="s">
        <v>28</v>
      </c>
      <c r="I200" s="1851" t="s">
        <v>911</v>
      </c>
    </row>
    <row customHeight="1" ht="11.25">
      <c r="A201" s="1851" t="s">
        <v>2254</v>
      </c>
      <c r="B201" s="1851" t="s">
        <v>16</v>
      </c>
      <c r="C201" s="1851" t="s">
        <v>2375</v>
      </c>
      <c r="D201" s="1851" t="s">
        <v>2376</v>
      </c>
      <c r="E201" s="1851" t="s">
        <v>2377</v>
      </c>
      <c r="F201" s="1851" t="s">
        <v>2378</v>
      </c>
      <c r="G201" s="1851" t="s">
        <v>28</v>
      </c>
      <c r="H201" s="1851" t="s">
        <v>28</v>
      </c>
      <c r="I201" s="1851" t="s">
        <v>911</v>
      </c>
    </row>
    <row customHeight="1" ht="11.25">
      <c r="A202" s="1851" t="s">
        <v>2254</v>
      </c>
      <c r="B202" s="1851" t="s">
        <v>16</v>
      </c>
      <c r="C202" s="1851" t="s">
        <v>2379</v>
      </c>
      <c r="D202" s="1851" t="s">
        <v>2380</v>
      </c>
      <c r="E202" s="1851" t="s">
        <v>2381</v>
      </c>
      <c r="F202" s="1851" t="s">
        <v>2382</v>
      </c>
      <c r="G202" s="1851" t="s">
        <v>28</v>
      </c>
      <c r="H202" s="1851" t="s">
        <v>28</v>
      </c>
      <c r="I202" s="1851" t="s">
        <v>911</v>
      </c>
    </row>
    <row customHeight="1" ht="11.25">
      <c r="A203" s="1851" t="s">
        <v>2254</v>
      </c>
      <c r="B203" s="1851" t="s">
        <v>16</v>
      </c>
      <c r="C203" s="1851" t="s">
        <v>2386</v>
      </c>
      <c r="D203" s="1851" t="s">
        <v>2387</v>
      </c>
      <c r="E203" s="1851" t="s">
        <v>2388</v>
      </c>
      <c r="F203" s="1851" t="s">
        <v>2313</v>
      </c>
      <c r="G203" s="1851" t="s">
        <v>28</v>
      </c>
      <c r="H203" s="1851" t="s">
        <v>28</v>
      </c>
      <c r="I203" s="1851" t="s">
        <v>911</v>
      </c>
    </row>
    <row customHeight="1" ht="11.25">
      <c r="A204" s="1851" t="s">
        <v>2254</v>
      </c>
      <c r="B204" s="1851" t="s">
        <v>16</v>
      </c>
      <c r="C204" s="1851" t="s">
        <v>2392</v>
      </c>
      <c r="D204" s="1851" t="s">
        <v>2393</v>
      </c>
      <c r="E204" s="1851" t="s">
        <v>2394</v>
      </c>
      <c r="F204" s="1851" t="s">
        <v>2339</v>
      </c>
      <c r="G204" s="1851" t="s">
        <v>2395</v>
      </c>
      <c r="H204" s="1851" t="s">
        <v>28</v>
      </c>
      <c r="I204" s="1851" t="s">
        <v>911</v>
      </c>
    </row>
    <row customHeight="1" ht="11.25">
      <c r="A205" s="1851" t="s">
        <v>2254</v>
      </c>
      <c r="B205" s="1851" t="s">
        <v>16</v>
      </c>
      <c r="C205" s="1851" t="s">
        <v>2571</v>
      </c>
      <c r="D205" s="1851" t="s">
        <v>2572</v>
      </c>
      <c r="E205" s="1851" t="s">
        <v>2573</v>
      </c>
      <c r="F205" s="1851" t="s">
        <v>2266</v>
      </c>
      <c r="G205" s="1851" t="s">
        <v>28</v>
      </c>
      <c r="H205" s="1851" t="s">
        <v>28</v>
      </c>
      <c r="I205" s="1851" t="s">
        <v>911</v>
      </c>
    </row>
    <row customHeight="1" ht="11.25">
      <c r="A206" s="1851" t="s">
        <v>2254</v>
      </c>
      <c r="B206" s="1851" t="s">
        <v>16</v>
      </c>
      <c r="C206" s="1851" t="s">
        <v>2396</v>
      </c>
      <c r="D206" s="1851" t="s">
        <v>2397</v>
      </c>
      <c r="E206" s="1851" t="s">
        <v>2398</v>
      </c>
      <c r="F206" s="1851" t="s">
        <v>2399</v>
      </c>
      <c r="G206" s="1851" t="s">
        <v>2400</v>
      </c>
      <c r="H206" s="1851" t="s">
        <v>28</v>
      </c>
      <c r="I206" s="1851" t="s">
        <v>911</v>
      </c>
    </row>
    <row customHeight="1" ht="11.25">
      <c r="A207" s="1851" t="s">
        <v>2254</v>
      </c>
      <c r="B207" s="1851" t="s">
        <v>16</v>
      </c>
      <c r="C207" s="1851" t="s">
        <v>2574</v>
      </c>
      <c r="D207" s="1851" t="s">
        <v>2575</v>
      </c>
      <c r="E207" s="1851" t="s">
        <v>2576</v>
      </c>
      <c r="F207" s="1851" t="s">
        <v>2351</v>
      </c>
      <c r="G207" s="1851" t="s">
        <v>2577</v>
      </c>
      <c r="H207" s="1851" t="s">
        <v>28</v>
      </c>
      <c r="I207" s="1851" t="s">
        <v>911</v>
      </c>
    </row>
    <row customHeight="1" ht="11.25">
      <c r="A208" s="1851" t="s">
        <v>2254</v>
      </c>
      <c r="B208" s="1851" t="s">
        <v>16</v>
      </c>
      <c r="C208" s="1851" t="s">
        <v>2578</v>
      </c>
      <c r="D208" s="1851" t="s">
        <v>2579</v>
      </c>
      <c r="E208" s="1851" t="s">
        <v>2580</v>
      </c>
      <c r="F208" s="1851" t="s">
        <v>2399</v>
      </c>
      <c r="G208" s="1851" t="s">
        <v>28</v>
      </c>
      <c r="H208" s="1851" t="s">
        <v>28</v>
      </c>
      <c r="I208" s="1851" t="s">
        <v>911</v>
      </c>
    </row>
    <row customHeight="1" ht="11.25">
      <c r="A209" s="1851" t="s">
        <v>2254</v>
      </c>
      <c r="B209" s="1851" t="s">
        <v>16</v>
      </c>
      <c r="C209" s="1851" t="s">
        <v>2581</v>
      </c>
      <c r="D209" s="1851" t="s">
        <v>2582</v>
      </c>
      <c r="E209" s="1851" t="s">
        <v>2583</v>
      </c>
      <c r="F209" s="1851" t="s">
        <v>2266</v>
      </c>
      <c r="G209" s="1851" t="s">
        <v>28</v>
      </c>
      <c r="H209" s="1851" t="s">
        <v>28</v>
      </c>
      <c r="I209" s="1851" t="s">
        <v>911</v>
      </c>
    </row>
    <row customHeight="1" ht="11.25">
      <c r="A210" s="1851" t="s">
        <v>2254</v>
      </c>
      <c r="B210" s="1851" t="s">
        <v>16</v>
      </c>
      <c r="C210" s="1851" t="s">
        <v>2584</v>
      </c>
      <c r="D210" s="1851" t="s">
        <v>2585</v>
      </c>
      <c r="E210" s="1851" t="s">
        <v>2586</v>
      </c>
      <c r="F210" s="1851" t="s">
        <v>2258</v>
      </c>
      <c r="G210" s="1851" t="s">
        <v>28</v>
      </c>
      <c r="H210" s="1851" t="s">
        <v>28</v>
      </c>
      <c r="I210" s="1851" t="s">
        <v>911</v>
      </c>
    </row>
    <row customHeight="1" ht="11.25">
      <c r="A211" s="1851" t="s">
        <v>2254</v>
      </c>
      <c r="B211" s="1851" t="s">
        <v>16</v>
      </c>
      <c r="C211" s="1851" t="s">
        <v>2411</v>
      </c>
      <c r="D211" s="1851" t="s">
        <v>2412</v>
      </c>
      <c r="E211" s="1851" t="s">
        <v>2413</v>
      </c>
      <c r="F211" s="1851" t="s">
        <v>2298</v>
      </c>
      <c r="G211" s="1851" t="s">
        <v>28</v>
      </c>
      <c r="H211" s="1851" t="s">
        <v>28</v>
      </c>
      <c r="I211" s="1851" t="s">
        <v>911</v>
      </c>
    </row>
    <row customHeight="1" ht="11.25">
      <c r="A212" s="1851" t="s">
        <v>2254</v>
      </c>
      <c r="B212" s="1851" t="s">
        <v>16</v>
      </c>
      <c r="C212" s="1851" t="s">
        <v>2414</v>
      </c>
      <c r="D212" s="1851" t="s">
        <v>2415</v>
      </c>
      <c r="E212" s="1851" t="s">
        <v>2416</v>
      </c>
      <c r="F212" s="1851" t="s">
        <v>2404</v>
      </c>
      <c r="G212" s="1851" t="s">
        <v>2417</v>
      </c>
      <c r="H212" s="1851" t="s">
        <v>28</v>
      </c>
      <c r="I212" s="1851" t="s">
        <v>911</v>
      </c>
    </row>
    <row customHeight="1" ht="11.25">
      <c r="A213" s="1851" t="s">
        <v>2254</v>
      </c>
      <c r="B213" s="1851" t="s">
        <v>16</v>
      </c>
      <c r="C213" s="1851" t="s">
        <v>2433</v>
      </c>
      <c r="D213" s="1851" t="s">
        <v>2434</v>
      </c>
      <c r="E213" s="1851" t="s">
        <v>2435</v>
      </c>
      <c r="F213" s="1851" t="s">
        <v>2309</v>
      </c>
      <c r="G213" s="1851" t="s">
        <v>2436</v>
      </c>
      <c r="H213" s="1851" t="s">
        <v>28</v>
      </c>
      <c r="I213" s="1851" t="s">
        <v>911</v>
      </c>
    </row>
    <row customHeight="1" ht="11.25">
      <c r="A214" s="1851" t="s">
        <v>2254</v>
      </c>
      <c r="B214" s="1851" t="s">
        <v>16</v>
      </c>
      <c r="C214" s="1851" t="s">
        <v>2437</v>
      </c>
      <c r="D214" s="1851" t="s">
        <v>2438</v>
      </c>
      <c r="E214" s="1851" t="s">
        <v>2439</v>
      </c>
      <c r="F214" s="1851" t="s">
        <v>2309</v>
      </c>
      <c r="G214" s="1851" t="s">
        <v>28</v>
      </c>
      <c r="H214" s="1851" t="s">
        <v>28</v>
      </c>
      <c r="I214" s="1851" t="s">
        <v>911</v>
      </c>
    </row>
    <row customHeight="1" ht="11.25">
      <c r="A215" s="1851" t="s">
        <v>2254</v>
      </c>
      <c r="B215" s="1851" t="s">
        <v>16</v>
      </c>
      <c r="C215" s="1851" t="s">
        <v>2587</v>
      </c>
      <c r="D215" s="1851" t="s">
        <v>2588</v>
      </c>
      <c r="E215" s="1851" t="s">
        <v>2589</v>
      </c>
      <c r="F215" s="1851" t="s">
        <v>2339</v>
      </c>
      <c r="G215" s="1851" t="s">
        <v>28</v>
      </c>
      <c r="H215" s="1851" t="s">
        <v>28</v>
      </c>
      <c r="I215" s="1851" t="s">
        <v>911</v>
      </c>
    </row>
    <row customHeight="1" ht="11.25">
      <c r="A216" s="1851" t="s">
        <v>2254</v>
      </c>
      <c r="B216" s="1851" t="s">
        <v>16</v>
      </c>
      <c r="C216" s="1851" t="s">
        <v>2590</v>
      </c>
      <c r="D216" s="1851" t="s">
        <v>2591</v>
      </c>
      <c r="E216" s="1851" t="s">
        <v>2592</v>
      </c>
      <c r="F216" s="1851" t="s">
        <v>2266</v>
      </c>
      <c r="G216" s="1851" t="s">
        <v>28</v>
      </c>
      <c r="H216" s="1851" t="s">
        <v>28</v>
      </c>
      <c r="I216" s="1851" t="s">
        <v>911</v>
      </c>
    </row>
    <row customHeight="1" ht="11.25">
      <c r="A217" s="1851" t="s">
        <v>2254</v>
      </c>
      <c r="B217" s="1851" t="s">
        <v>16</v>
      </c>
      <c r="C217" s="1851" t="s">
        <v>2447</v>
      </c>
      <c r="D217" s="1851" t="s">
        <v>2448</v>
      </c>
      <c r="E217" s="1851" t="s">
        <v>2449</v>
      </c>
      <c r="F217" s="1851" t="s">
        <v>2258</v>
      </c>
      <c r="G217" s="1851" t="s">
        <v>28</v>
      </c>
      <c r="H217" s="1851" t="s">
        <v>28</v>
      </c>
      <c r="I217" s="1851" t="s">
        <v>911</v>
      </c>
    </row>
    <row customHeight="1" ht="11.25">
      <c r="A218" s="1851" t="s">
        <v>2254</v>
      </c>
      <c r="B218" s="1851" t="s">
        <v>16</v>
      </c>
      <c r="C218" s="1851" t="s">
        <v>13</v>
      </c>
      <c r="D218" s="1851" t="s">
        <v>47</v>
      </c>
      <c r="E218" s="1851" t="s">
        <v>50</v>
      </c>
      <c r="F218" s="1851" t="s">
        <v>52</v>
      </c>
      <c r="G218" s="1851" t="s">
        <v>2593</v>
      </c>
      <c r="H218" s="1851" t="s">
        <v>28</v>
      </c>
      <c r="I218" s="1851" t="s">
        <v>911</v>
      </c>
    </row>
    <row customHeight="1" ht="11.25">
      <c r="A219" s="1851" t="s">
        <v>2254</v>
      </c>
      <c r="B219" s="1851" t="s">
        <v>16</v>
      </c>
      <c r="C219" s="1851" t="s">
        <v>2594</v>
      </c>
      <c r="D219" s="1851" t="s">
        <v>2595</v>
      </c>
      <c r="E219" s="1851" t="s">
        <v>2596</v>
      </c>
      <c r="F219" s="1851" t="s">
        <v>2266</v>
      </c>
      <c r="G219" s="1851" t="s">
        <v>28</v>
      </c>
      <c r="H219" s="1851" t="s">
        <v>28</v>
      </c>
      <c r="I219" s="1851" t="s">
        <v>911</v>
      </c>
    </row>
    <row customHeight="1" ht="11.25">
      <c r="A220" s="1851" t="s">
        <v>2254</v>
      </c>
      <c r="B220" s="1851" t="s">
        <v>16</v>
      </c>
      <c r="C220" s="1851" t="s">
        <v>2450</v>
      </c>
      <c r="D220" s="1851" t="s">
        <v>2451</v>
      </c>
      <c r="E220" s="1851" t="s">
        <v>2452</v>
      </c>
      <c r="F220" s="1851" t="s">
        <v>2258</v>
      </c>
      <c r="G220" s="1851" t="s">
        <v>2453</v>
      </c>
      <c r="H220" s="1851" t="s">
        <v>28</v>
      </c>
      <c r="I220" s="1851" t="s">
        <v>911</v>
      </c>
    </row>
    <row customHeight="1" ht="11.25">
      <c r="A221" s="1851" t="s">
        <v>2254</v>
      </c>
      <c r="B221" s="1851" t="s">
        <v>16</v>
      </c>
      <c r="C221" s="1851" t="s">
        <v>2460</v>
      </c>
      <c r="D221" s="1851" t="s">
        <v>2461</v>
      </c>
      <c r="E221" s="1851" t="s">
        <v>2462</v>
      </c>
      <c r="F221" s="1851" t="s">
        <v>2258</v>
      </c>
      <c r="G221" s="1851" t="s">
        <v>2463</v>
      </c>
      <c r="H221" s="1851" t="s">
        <v>28</v>
      </c>
      <c r="I221" s="1851" t="s">
        <v>911</v>
      </c>
    </row>
    <row customHeight="1" ht="11.25">
      <c r="A222" s="1851" t="s">
        <v>2254</v>
      </c>
      <c r="B222" s="1851" t="s">
        <v>16</v>
      </c>
      <c r="C222" s="1851" t="s">
        <v>2480</v>
      </c>
      <c r="D222" s="1851" t="s">
        <v>2481</v>
      </c>
      <c r="E222" s="1851" t="s">
        <v>2482</v>
      </c>
      <c r="F222" s="1851" t="s">
        <v>2313</v>
      </c>
      <c r="G222" s="1851" t="s">
        <v>28</v>
      </c>
      <c r="H222" s="1851" t="s">
        <v>28</v>
      </c>
      <c r="I222" s="1851" t="s">
        <v>911</v>
      </c>
    </row>
    <row customHeight="1" ht="11.25">
      <c r="A223" s="1851" t="s">
        <v>2254</v>
      </c>
      <c r="B223" s="1851" t="s">
        <v>16</v>
      </c>
      <c r="C223" s="1851" t="s">
        <v>2483</v>
      </c>
      <c r="D223" s="1851" t="s">
        <v>2484</v>
      </c>
      <c r="E223" s="1851" t="s">
        <v>2485</v>
      </c>
      <c r="F223" s="1851" t="s">
        <v>2258</v>
      </c>
      <c r="G223" s="1851" t="s">
        <v>2486</v>
      </c>
      <c r="H223" s="1851" t="s">
        <v>28</v>
      </c>
      <c r="I223" s="1851" t="s">
        <v>911</v>
      </c>
    </row>
    <row customHeight="1" ht="11.25">
      <c r="A224" s="1851" t="s">
        <v>2254</v>
      </c>
      <c r="B224" s="1851" t="s">
        <v>16</v>
      </c>
      <c r="C224" s="1851" t="s">
        <v>2603</v>
      </c>
      <c r="D224" s="1851" t="s">
        <v>2604</v>
      </c>
      <c r="E224" s="1851" t="s">
        <v>2605</v>
      </c>
      <c r="F224" s="1851" t="s">
        <v>2339</v>
      </c>
      <c r="G224" s="1851" t="s">
        <v>28</v>
      </c>
      <c r="H224" s="1851" t="s">
        <v>28</v>
      </c>
      <c r="I224" s="1851" t="s">
        <v>911</v>
      </c>
    </row>
    <row customHeight="1" ht="11.25">
      <c r="A225" s="1851" t="s">
        <v>2254</v>
      </c>
      <c r="B225" s="1851" t="s">
        <v>16</v>
      </c>
      <c r="C225" s="1851" t="s">
        <v>2490</v>
      </c>
      <c r="D225" s="1851" t="s">
        <v>2491</v>
      </c>
      <c r="E225" s="1851" t="s">
        <v>2492</v>
      </c>
      <c r="F225" s="1851" t="s">
        <v>2258</v>
      </c>
      <c r="G225" s="1851" t="s">
        <v>2493</v>
      </c>
      <c r="H225" s="1851" t="s">
        <v>28</v>
      </c>
      <c r="I225" s="1851" t="s">
        <v>911</v>
      </c>
    </row>
    <row customHeight="1" ht="11.25">
      <c r="A226" s="1851" t="s">
        <v>2254</v>
      </c>
      <c r="B226" s="1851" t="s">
        <v>16</v>
      </c>
      <c r="C226" s="1851" t="s">
        <v>2494</v>
      </c>
      <c r="D226" s="1851" t="s">
        <v>2495</v>
      </c>
      <c r="E226" s="1851" t="s">
        <v>2496</v>
      </c>
      <c r="F226" s="1851" t="s">
        <v>2404</v>
      </c>
      <c r="G226" s="1851" t="s">
        <v>28</v>
      </c>
      <c r="H226" s="1851" t="s">
        <v>28</v>
      </c>
      <c r="I226" s="1851" t="s">
        <v>911</v>
      </c>
    </row>
    <row customHeight="1" ht="11.25">
      <c r="A227" s="1851" t="s">
        <v>2254</v>
      </c>
      <c r="B227" s="1851" t="s">
        <v>16</v>
      </c>
      <c r="C227" s="1851" t="s">
        <v>2505</v>
      </c>
      <c r="D227" s="1851" t="s">
        <v>2506</v>
      </c>
      <c r="E227" s="1851" t="s">
        <v>2507</v>
      </c>
      <c r="F227" s="1851" t="s">
        <v>2313</v>
      </c>
      <c r="G227" s="1851" t="s">
        <v>2508</v>
      </c>
      <c r="H227" s="1851" t="s">
        <v>28</v>
      </c>
      <c r="I227" s="1851" t="s">
        <v>911</v>
      </c>
    </row>
    <row customHeight="1" ht="11.25">
      <c r="A228" s="1851" t="s">
        <v>2254</v>
      </c>
      <c r="B228" s="1851" t="s">
        <v>16</v>
      </c>
      <c r="C228" s="1851" t="s">
        <v>28</v>
      </c>
      <c r="D228" s="1851" t="s">
        <v>2518</v>
      </c>
      <c r="E228" s="1851" t="s">
        <v>2519</v>
      </c>
      <c r="F228" s="1851" t="s">
        <v>2258</v>
      </c>
      <c r="G228" s="1851" t="s">
        <v>28</v>
      </c>
      <c r="H228" s="1851" t="s">
        <v>28</v>
      </c>
      <c r="I228" s="1851" t="s">
        <v>911</v>
      </c>
    </row>
    <row customHeight="1" ht="11.25">
      <c r="A229" s="1851" t="s">
        <v>2254</v>
      </c>
      <c r="B229" s="1851" t="s">
        <v>16</v>
      </c>
      <c r="C229" s="1851" t="s">
        <v>2523</v>
      </c>
      <c r="D229" s="1851" t="s">
        <v>2524</v>
      </c>
      <c r="E229" s="1851" t="s">
        <v>2525</v>
      </c>
      <c r="F229" s="1851" t="s">
        <v>2526</v>
      </c>
      <c r="G229" s="1851" t="s">
        <v>28</v>
      </c>
      <c r="H229" s="1851" t="s">
        <v>28</v>
      </c>
      <c r="I229" s="1851" t="s">
        <v>911</v>
      </c>
    </row>
    <row customHeight="1" ht="11.25">
      <c r="A230" s="1851" t="s">
        <v>2254</v>
      </c>
      <c r="B230" s="1851" t="s">
        <v>16</v>
      </c>
      <c r="C230" s="1851" t="s">
        <v>2527</v>
      </c>
      <c r="D230" s="1851" t="s">
        <v>2528</v>
      </c>
      <c r="E230" s="1851" t="s">
        <v>2525</v>
      </c>
      <c r="F230" s="1851" t="s">
        <v>2529</v>
      </c>
      <c r="G230" s="1851" t="s">
        <v>2530</v>
      </c>
      <c r="H230" s="1851" t="s">
        <v>28</v>
      </c>
      <c r="I230" s="1851" t="s">
        <v>911</v>
      </c>
    </row>
    <row customHeight="1" ht="11.25">
      <c r="A231" s="1851" t="s">
        <v>2254</v>
      </c>
      <c r="B231" s="1851" t="s">
        <v>16</v>
      </c>
      <c r="C231" s="1851" t="s">
        <v>2615</v>
      </c>
      <c r="D231" s="1851" t="s">
        <v>2616</v>
      </c>
      <c r="E231" s="1851" t="s">
        <v>2617</v>
      </c>
      <c r="F231" s="1851" t="s">
        <v>2258</v>
      </c>
      <c r="G231" s="1851" t="s">
        <v>28</v>
      </c>
      <c r="H231" s="1851" t="s">
        <v>28</v>
      </c>
      <c r="I231" s="1851" t="s">
        <v>1626</v>
      </c>
    </row>
    <row customHeight="1" ht="11.25">
      <c r="A232" s="1851" t="s">
        <v>2254</v>
      </c>
      <c r="B232" s="1851" t="s">
        <v>16</v>
      </c>
      <c r="C232" s="1851" t="s">
        <v>2618</v>
      </c>
      <c r="D232" s="1851" t="s">
        <v>2619</v>
      </c>
      <c r="E232" s="1851" t="s">
        <v>2620</v>
      </c>
      <c r="F232" s="1851" t="s">
        <v>2258</v>
      </c>
      <c r="G232" s="1851" t="s">
        <v>2621</v>
      </c>
      <c r="H232" s="1851" t="s">
        <v>28</v>
      </c>
      <c r="I232" s="1851" t="s">
        <v>1626</v>
      </c>
    </row>
    <row customHeight="1" ht="11.25">
      <c r="A233" s="1851" t="s">
        <v>2254</v>
      </c>
      <c r="B233" s="1851" t="s">
        <v>16</v>
      </c>
      <c r="C233" s="1851" t="s">
        <v>2622</v>
      </c>
      <c r="D233" s="1851" t="s">
        <v>2623</v>
      </c>
      <c r="E233" s="1851" t="s">
        <v>2624</v>
      </c>
      <c r="F233" s="1851" t="s">
        <v>580</v>
      </c>
      <c r="G233" s="1851" t="s">
        <v>28</v>
      </c>
      <c r="H233" s="1851" t="s">
        <v>28</v>
      </c>
      <c r="I233" s="1851" t="s">
        <v>1626</v>
      </c>
    </row>
    <row customHeight="1" ht="11.25">
      <c r="A234" s="1851" t="s">
        <v>2254</v>
      </c>
      <c r="B234" s="1851" t="s">
        <v>16</v>
      </c>
      <c r="C234" s="1851" t="s">
        <v>2625</v>
      </c>
      <c r="D234" s="1851" t="s">
        <v>2626</v>
      </c>
      <c r="E234" s="1851" t="s">
        <v>2627</v>
      </c>
      <c r="F234" s="1851" t="s">
        <v>580</v>
      </c>
      <c r="G234" s="1851" t="s">
        <v>28</v>
      </c>
      <c r="H234" s="1851" t="s">
        <v>28</v>
      </c>
      <c r="I234" s="1851" t="s">
        <v>1626</v>
      </c>
    </row>
    <row customHeight="1" ht="11.25">
      <c r="A235" s="1851" t="s">
        <v>2254</v>
      </c>
      <c r="B235" s="1851" t="s">
        <v>16</v>
      </c>
      <c r="C235" s="1851" t="s">
        <v>2628</v>
      </c>
      <c r="D235" s="1851" t="s">
        <v>2629</v>
      </c>
      <c r="E235" s="1851" t="s">
        <v>2630</v>
      </c>
      <c r="F235" s="1851" t="s">
        <v>2404</v>
      </c>
      <c r="G235" s="1851" t="s">
        <v>28</v>
      </c>
      <c r="H235" s="1851" t="s">
        <v>28</v>
      </c>
      <c r="I235" s="1851" t="s">
        <v>1626</v>
      </c>
    </row>
    <row customHeight="1" ht="11.25">
      <c r="A236" s="1851" t="s">
        <v>2254</v>
      </c>
      <c r="B236" s="1851" t="s">
        <v>16</v>
      </c>
      <c r="C236" s="1851" t="s">
        <v>2631</v>
      </c>
      <c r="D236" s="1851" t="s">
        <v>2632</v>
      </c>
      <c r="E236" s="1851" t="s">
        <v>2633</v>
      </c>
      <c r="F236" s="1851" t="s">
        <v>2258</v>
      </c>
      <c r="G236" s="1851" t="s">
        <v>28</v>
      </c>
      <c r="H236" s="1851" t="s">
        <v>28</v>
      </c>
      <c r="I236" s="1851" t="s">
        <v>1626</v>
      </c>
    </row>
    <row customHeight="1" ht="11.25">
      <c r="A237" s="1851" t="s">
        <v>2254</v>
      </c>
      <c r="B237" s="1851" t="s">
        <v>16</v>
      </c>
      <c r="C237" s="1851" t="s">
        <v>2634</v>
      </c>
      <c r="D237" s="1851" t="s">
        <v>2635</v>
      </c>
      <c r="E237" s="1851" t="s">
        <v>2636</v>
      </c>
      <c r="F237" s="1851" t="s">
        <v>2637</v>
      </c>
      <c r="G237" s="1851" t="s">
        <v>28</v>
      </c>
      <c r="H237" s="1851" t="s">
        <v>28</v>
      </c>
      <c r="I237" s="1851" t="s">
        <v>1626</v>
      </c>
    </row>
    <row customHeight="1" ht="11.25">
      <c r="A238" s="1851" t="s">
        <v>2254</v>
      </c>
      <c r="B238" s="1851" t="s">
        <v>16</v>
      </c>
      <c r="C238" s="1851" t="s">
        <v>2295</v>
      </c>
      <c r="D238" s="1851" t="s">
        <v>2296</v>
      </c>
      <c r="E238" s="1851" t="s">
        <v>2297</v>
      </c>
      <c r="F238" s="1851" t="s">
        <v>2298</v>
      </c>
      <c r="G238" s="1851" t="s">
        <v>28</v>
      </c>
      <c r="H238" s="1851" t="s">
        <v>28</v>
      </c>
      <c r="I238" s="1851" t="s">
        <v>1626</v>
      </c>
    </row>
    <row customHeight="1" ht="11.25">
      <c r="A239" s="1851" t="s">
        <v>2254</v>
      </c>
      <c r="B239" s="1851" t="s">
        <v>16</v>
      </c>
      <c r="C239" s="1851" t="s">
        <v>2551</v>
      </c>
      <c r="D239" s="1851" t="s">
        <v>2552</v>
      </c>
      <c r="E239" s="1851" t="s">
        <v>2553</v>
      </c>
      <c r="F239" s="1851" t="s">
        <v>2305</v>
      </c>
      <c r="G239" s="1851" t="s">
        <v>2554</v>
      </c>
      <c r="H239" s="1851" t="s">
        <v>28</v>
      </c>
      <c r="I239" s="1851" t="s">
        <v>1626</v>
      </c>
    </row>
    <row customHeight="1" ht="11.25">
      <c r="A240" s="1851" t="s">
        <v>2254</v>
      </c>
      <c r="B240" s="1851" t="s">
        <v>16</v>
      </c>
      <c r="C240" s="1851" t="s">
        <v>2302</v>
      </c>
      <c r="D240" s="1851" t="s">
        <v>2303</v>
      </c>
      <c r="E240" s="1851" t="s">
        <v>2304</v>
      </c>
      <c r="F240" s="1851" t="s">
        <v>2305</v>
      </c>
      <c r="G240" s="1851" t="s">
        <v>28</v>
      </c>
      <c r="H240" s="1851" t="s">
        <v>28</v>
      </c>
      <c r="I240" s="1851" t="s">
        <v>1626</v>
      </c>
    </row>
    <row customHeight="1" ht="11.25">
      <c r="A241" s="1851" t="s">
        <v>2254</v>
      </c>
      <c r="B241" s="1851" t="s">
        <v>16</v>
      </c>
      <c r="C241" s="1851" t="s">
        <v>2561</v>
      </c>
      <c r="D241" s="1851" t="s">
        <v>2562</v>
      </c>
      <c r="E241" s="1851" t="s">
        <v>2563</v>
      </c>
      <c r="F241" s="1851" t="s">
        <v>2309</v>
      </c>
      <c r="G241" s="1851" t="s">
        <v>28</v>
      </c>
      <c r="H241" s="1851" t="s">
        <v>28</v>
      </c>
      <c r="I241" s="1851" t="s">
        <v>1626</v>
      </c>
    </row>
    <row customHeight="1" ht="11.25">
      <c r="A242" s="1851" t="s">
        <v>2254</v>
      </c>
      <c r="B242" s="1851" t="s">
        <v>16</v>
      </c>
      <c r="C242" s="1851" t="s">
        <v>2314</v>
      </c>
      <c r="D242" s="1851" t="s">
        <v>2315</v>
      </c>
      <c r="E242" s="1851" t="s">
        <v>2316</v>
      </c>
      <c r="F242" s="1851" t="s">
        <v>2258</v>
      </c>
      <c r="G242" s="1851" t="s">
        <v>28</v>
      </c>
      <c r="H242" s="1851" t="s">
        <v>28</v>
      </c>
      <c r="I242" s="1851" t="s">
        <v>1626</v>
      </c>
    </row>
    <row customHeight="1" ht="11.25">
      <c r="A243" s="1851" t="s">
        <v>2254</v>
      </c>
      <c r="B243" s="1851" t="s">
        <v>16</v>
      </c>
      <c r="C243" s="1851" t="s">
        <v>2638</v>
      </c>
      <c r="D243" s="1851" t="s">
        <v>2639</v>
      </c>
      <c r="E243" s="1851" t="s">
        <v>2640</v>
      </c>
      <c r="F243" s="1851" t="s">
        <v>2382</v>
      </c>
      <c r="G243" s="1851" t="s">
        <v>28</v>
      </c>
      <c r="H243" s="1851" t="s">
        <v>28</v>
      </c>
      <c r="I243" s="1851" t="s">
        <v>1626</v>
      </c>
    </row>
    <row customHeight="1" ht="11.25">
      <c r="A244" s="1851" t="s">
        <v>2254</v>
      </c>
      <c r="B244" s="1851" t="s">
        <v>16</v>
      </c>
      <c r="C244" s="1851" t="s">
        <v>2317</v>
      </c>
      <c r="D244" s="1851" t="s">
        <v>2318</v>
      </c>
      <c r="E244" s="1851" t="s">
        <v>2319</v>
      </c>
      <c r="F244" s="1851" t="s">
        <v>2320</v>
      </c>
      <c r="G244" s="1851" t="s">
        <v>2321</v>
      </c>
      <c r="H244" s="1851" t="s">
        <v>28</v>
      </c>
      <c r="I244" s="1851" t="s">
        <v>1626</v>
      </c>
    </row>
    <row customHeight="1" ht="11.25">
      <c r="A245" s="1851" t="s">
        <v>2254</v>
      </c>
      <c r="B245" s="1851" t="s">
        <v>16</v>
      </c>
      <c r="C245" s="1851" t="s">
        <v>2325</v>
      </c>
      <c r="D245" s="1851" t="s">
        <v>2326</v>
      </c>
      <c r="E245" s="1851" t="s">
        <v>2327</v>
      </c>
      <c r="F245" s="1851" t="s">
        <v>2328</v>
      </c>
      <c r="G245" s="1851" t="s">
        <v>2329</v>
      </c>
      <c r="H245" s="1851" t="s">
        <v>28</v>
      </c>
      <c r="I245" s="1851" t="s">
        <v>1626</v>
      </c>
    </row>
    <row customHeight="1" ht="11.25">
      <c r="A246" s="1851" t="s">
        <v>2254</v>
      </c>
      <c r="B246" s="1851" t="s">
        <v>16</v>
      </c>
      <c r="C246" s="1851" t="s">
        <v>2641</v>
      </c>
      <c r="D246" s="1851" t="s">
        <v>2642</v>
      </c>
      <c r="E246" s="1851" t="s">
        <v>2643</v>
      </c>
      <c r="F246" s="1851" t="s">
        <v>2280</v>
      </c>
      <c r="G246" s="1851" t="s">
        <v>28</v>
      </c>
      <c r="H246" s="1851" t="s">
        <v>28</v>
      </c>
      <c r="I246" s="1851" t="s">
        <v>1626</v>
      </c>
    </row>
    <row customHeight="1" ht="11.25">
      <c r="A247" s="1851" t="s">
        <v>2254</v>
      </c>
      <c r="B247" s="1851" t="s">
        <v>16</v>
      </c>
      <c r="C247" s="1851" t="s">
        <v>2356</v>
      </c>
      <c r="D247" s="1851" t="s">
        <v>2357</v>
      </c>
      <c r="E247" s="1851" t="s">
        <v>2358</v>
      </c>
      <c r="F247" s="1851" t="s">
        <v>2298</v>
      </c>
      <c r="G247" s="1851" t="s">
        <v>2359</v>
      </c>
      <c r="H247" s="1851" t="s">
        <v>28</v>
      </c>
      <c r="I247" s="1851" t="s">
        <v>1626</v>
      </c>
    </row>
    <row customHeight="1" ht="11.25">
      <c r="A248" s="1851" t="s">
        <v>2254</v>
      </c>
      <c r="B248" s="1851" t="s">
        <v>16</v>
      </c>
      <c r="C248" s="1851" t="s">
        <v>2644</v>
      </c>
      <c r="D248" s="1851" t="s">
        <v>2645</v>
      </c>
      <c r="E248" s="1851" t="s">
        <v>2646</v>
      </c>
      <c r="F248" s="1851" t="s">
        <v>2399</v>
      </c>
      <c r="G248" s="1851" t="s">
        <v>2647</v>
      </c>
      <c r="H248" s="1851" t="s">
        <v>28</v>
      </c>
      <c r="I248" s="1851" t="s">
        <v>1626</v>
      </c>
    </row>
    <row customHeight="1" ht="11.25">
      <c r="A249" s="1851" t="s">
        <v>2254</v>
      </c>
      <c r="B249" s="1851" t="s">
        <v>16</v>
      </c>
      <c r="C249" s="1851" t="s">
        <v>2386</v>
      </c>
      <c r="D249" s="1851" t="s">
        <v>2387</v>
      </c>
      <c r="E249" s="1851" t="s">
        <v>2388</v>
      </c>
      <c r="F249" s="1851" t="s">
        <v>2313</v>
      </c>
      <c r="G249" s="1851" t="s">
        <v>28</v>
      </c>
      <c r="H249" s="1851" t="s">
        <v>28</v>
      </c>
      <c r="I249" s="1851" t="s">
        <v>1626</v>
      </c>
    </row>
    <row customHeight="1" ht="11.25">
      <c r="A250" s="1851" t="s">
        <v>2254</v>
      </c>
      <c r="B250" s="1851" t="s">
        <v>16</v>
      </c>
      <c r="C250" s="1851" t="s">
        <v>2648</v>
      </c>
      <c r="D250" s="1851" t="s">
        <v>2649</v>
      </c>
      <c r="E250" s="1851" t="s">
        <v>2650</v>
      </c>
      <c r="F250" s="1851" t="s">
        <v>2258</v>
      </c>
      <c r="G250" s="1851" t="s">
        <v>28</v>
      </c>
      <c r="H250" s="1851" t="s">
        <v>28</v>
      </c>
      <c r="I250" s="1851" t="s">
        <v>1626</v>
      </c>
    </row>
    <row customHeight="1" ht="11.25">
      <c r="A251" s="1851" t="s">
        <v>2254</v>
      </c>
      <c r="B251" s="1851" t="s">
        <v>16</v>
      </c>
      <c r="C251" s="1851" t="s">
        <v>2651</v>
      </c>
      <c r="D251" s="1851" t="s">
        <v>2652</v>
      </c>
      <c r="E251" s="1851" t="s">
        <v>2653</v>
      </c>
      <c r="F251" s="1851" t="s">
        <v>2320</v>
      </c>
      <c r="G251" s="1851" t="s">
        <v>28</v>
      </c>
      <c r="H251" s="1851" t="s">
        <v>28</v>
      </c>
      <c r="I251" s="1851" t="s">
        <v>1626</v>
      </c>
    </row>
    <row customHeight="1" ht="11.25">
      <c r="A252" s="1851" t="s">
        <v>2254</v>
      </c>
      <c r="B252" s="1851" t="s">
        <v>16</v>
      </c>
      <c r="C252" s="1851" t="s">
        <v>2654</v>
      </c>
      <c r="D252" s="1851" t="s">
        <v>2655</v>
      </c>
      <c r="E252" s="1851" t="s">
        <v>2656</v>
      </c>
      <c r="F252" s="1851" t="s">
        <v>2273</v>
      </c>
      <c r="G252" s="1851" t="s">
        <v>28</v>
      </c>
      <c r="H252" s="1851" t="s">
        <v>28</v>
      </c>
      <c r="I252" s="1851" t="s">
        <v>1626</v>
      </c>
    </row>
    <row customHeight="1" ht="11.25">
      <c r="A253" s="1851" t="s">
        <v>2254</v>
      </c>
      <c r="B253" s="1851" t="s">
        <v>16</v>
      </c>
      <c r="C253" s="1851" t="s">
        <v>2657</v>
      </c>
      <c r="D253" s="1851" t="s">
        <v>2658</v>
      </c>
      <c r="E253" s="1851" t="s">
        <v>2659</v>
      </c>
      <c r="F253" s="1851" t="s">
        <v>2404</v>
      </c>
      <c r="G253" s="1851" t="s">
        <v>28</v>
      </c>
      <c r="H253" s="1851" t="s">
        <v>28</v>
      </c>
      <c r="I253" s="1851" t="s">
        <v>1626</v>
      </c>
    </row>
    <row customHeight="1" ht="11.25">
      <c r="A254" s="1851" t="s">
        <v>2254</v>
      </c>
      <c r="B254" s="1851" t="s">
        <v>16</v>
      </c>
      <c r="C254" s="1851" t="s">
        <v>2660</v>
      </c>
      <c r="D254" s="1851" t="s">
        <v>2661</v>
      </c>
      <c r="E254" s="1851" t="s">
        <v>2662</v>
      </c>
      <c r="F254" s="1851" t="s">
        <v>2258</v>
      </c>
      <c r="G254" s="1851" t="s">
        <v>28</v>
      </c>
      <c r="H254" s="1851" t="s">
        <v>28</v>
      </c>
      <c r="I254" s="1851" t="s">
        <v>1626</v>
      </c>
    </row>
    <row customHeight="1" ht="11.25">
      <c r="A255" s="1851" t="s">
        <v>2254</v>
      </c>
      <c r="B255" s="1851" t="s">
        <v>16</v>
      </c>
      <c r="C255" s="1851" t="s">
        <v>2663</v>
      </c>
      <c r="D255" s="1851" t="s">
        <v>2664</v>
      </c>
      <c r="E255" s="1851" t="s">
        <v>2665</v>
      </c>
      <c r="F255" s="1851" t="s">
        <v>2666</v>
      </c>
      <c r="G255" s="1851" t="s">
        <v>28</v>
      </c>
      <c r="H255" s="1851" t="s">
        <v>28</v>
      </c>
      <c r="I255" s="1851" t="s">
        <v>1626</v>
      </c>
    </row>
    <row customHeight="1" ht="11.25">
      <c r="A256" s="1851" t="s">
        <v>2254</v>
      </c>
      <c r="B256" s="1851" t="s">
        <v>16</v>
      </c>
      <c r="C256" s="1851" t="s">
        <v>2433</v>
      </c>
      <c r="D256" s="1851" t="s">
        <v>2434</v>
      </c>
      <c r="E256" s="1851" t="s">
        <v>2435</v>
      </c>
      <c r="F256" s="1851" t="s">
        <v>2309</v>
      </c>
      <c r="G256" s="1851" t="s">
        <v>2436</v>
      </c>
      <c r="H256" s="1851" t="s">
        <v>28</v>
      </c>
      <c r="I256" s="1851" t="s">
        <v>1626</v>
      </c>
    </row>
    <row customHeight="1" ht="11.25">
      <c r="A257" s="1851" t="s">
        <v>2254</v>
      </c>
      <c r="B257" s="1851" t="s">
        <v>16</v>
      </c>
      <c r="C257" s="1851" t="s">
        <v>2667</v>
      </c>
      <c r="D257" s="1851" t="s">
        <v>2668</v>
      </c>
      <c r="E257" s="1851" t="s">
        <v>2669</v>
      </c>
      <c r="F257" s="1851" t="s">
        <v>2266</v>
      </c>
      <c r="G257" s="1851" t="s">
        <v>28</v>
      </c>
      <c r="H257" s="1851" t="s">
        <v>28</v>
      </c>
      <c r="I257" s="1851" t="s">
        <v>1626</v>
      </c>
    </row>
    <row customHeight="1" ht="11.25">
      <c r="A258" s="1851" t="s">
        <v>2254</v>
      </c>
      <c r="B258" s="1851" t="s">
        <v>16</v>
      </c>
      <c r="C258" s="1851" t="s">
        <v>2670</v>
      </c>
      <c r="D258" s="1851" t="s">
        <v>2671</v>
      </c>
      <c r="E258" s="1851" t="s">
        <v>2672</v>
      </c>
      <c r="F258" s="1851" t="s">
        <v>52</v>
      </c>
      <c r="G258" s="1851" t="s">
        <v>28</v>
      </c>
      <c r="H258" s="1851" t="s">
        <v>28</v>
      </c>
      <c r="I258" s="1851" t="s">
        <v>1626</v>
      </c>
    </row>
    <row customHeight="1" ht="11.25">
      <c r="A259" s="1851" t="s">
        <v>2254</v>
      </c>
      <c r="B259" s="1851" t="s">
        <v>16</v>
      </c>
      <c r="C259" s="1851" t="s">
        <v>2673</v>
      </c>
      <c r="D259" s="1851" t="s">
        <v>2674</v>
      </c>
      <c r="E259" s="1851" t="s">
        <v>2675</v>
      </c>
      <c r="F259" s="1851" t="s">
        <v>2328</v>
      </c>
      <c r="G259" s="1851" t="s">
        <v>28</v>
      </c>
      <c r="H259" s="1851" t="s">
        <v>28</v>
      </c>
      <c r="I259" s="1851" t="s">
        <v>1626</v>
      </c>
    </row>
    <row customHeight="1" ht="11.25">
      <c r="A260" s="1851" t="s">
        <v>2254</v>
      </c>
      <c r="B260" s="1851" t="s">
        <v>16</v>
      </c>
      <c r="C260" s="1851" t="s">
        <v>2676</v>
      </c>
      <c r="D260" s="1851" t="s">
        <v>2677</v>
      </c>
      <c r="E260" s="1851" t="s">
        <v>2678</v>
      </c>
      <c r="F260" s="1851" t="s">
        <v>2273</v>
      </c>
      <c r="G260" s="1851" t="s">
        <v>28</v>
      </c>
      <c r="H260" s="1851" t="s">
        <v>28</v>
      </c>
      <c r="I260" s="1851" t="s">
        <v>1626</v>
      </c>
    </row>
    <row customHeight="1" ht="11.25">
      <c r="A261" s="1851" t="s">
        <v>2254</v>
      </c>
      <c r="B261" s="1851" t="s">
        <v>16</v>
      </c>
      <c r="C261" s="1851" t="s">
        <v>2679</v>
      </c>
      <c r="D261" s="1851" t="s">
        <v>2680</v>
      </c>
      <c r="E261" s="1851" t="s">
        <v>2681</v>
      </c>
      <c r="F261" s="1851" t="s">
        <v>2351</v>
      </c>
      <c r="G261" s="1851" t="s">
        <v>2682</v>
      </c>
      <c r="H261" s="1851" t="s">
        <v>28</v>
      </c>
      <c r="I261" s="1851" t="s">
        <v>1626</v>
      </c>
    </row>
    <row customHeight="1" ht="11.25">
      <c r="A262" s="1851" t="s">
        <v>2254</v>
      </c>
      <c r="B262" s="1851" t="s">
        <v>16</v>
      </c>
      <c r="C262" s="1851" t="s">
        <v>2683</v>
      </c>
      <c r="D262" s="1851" t="s">
        <v>2684</v>
      </c>
      <c r="E262" s="1851" t="s">
        <v>2685</v>
      </c>
      <c r="F262" s="1851" t="s">
        <v>2258</v>
      </c>
      <c r="G262" s="1851" t="s">
        <v>28</v>
      </c>
      <c r="H262" s="1851" t="s">
        <v>28</v>
      </c>
      <c r="I262" s="1851" t="s">
        <v>1626</v>
      </c>
    </row>
    <row customHeight="1" ht="11.25">
      <c r="A263" s="1851" t="s">
        <v>2254</v>
      </c>
      <c r="B263" s="1851" t="s">
        <v>16</v>
      </c>
      <c r="C263" s="1851" t="s">
        <v>2686</v>
      </c>
      <c r="D263" s="1851" t="s">
        <v>2687</v>
      </c>
      <c r="E263" s="1851" t="s">
        <v>2688</v>
      </c>
      <c r="F263" s="1851" t="s">
        <v>2258</v>
      </c>
      <c r="G263" s="1851" t="s">
        <v>28</v>
      </c>
      <c r="H263" s="1851" t="s">
        <v>28</v>
      </c>
      <c r="I263" s="1851" t="s">
        <v>1626</v>
      </c>
    </row>
    <row customHeight="1" ht="11.25">
      <c r="A264" s="1851" t="s">
        <v>2254</v>
      </c>
      <c r="B264" s="1851" t="s">
        <v>16</v>
      </c>
      <c r="C264" s="1851" t="s">
        <v>2689</v>
      </c>
      <c r="D264" s="1851" t="s">
        <v>2690</v>
      </c>
      <c r="E264" s="1851" t="s">
        <v>2691</v>
      </c>
      <c r="F264" s="1851" t="s">
        <v>2266</v>
      </c>
      <c r="G264" s="1851" t="s">
        <v>28</v>
      </c>
      <c r="H264" s="1851" t="s">
        <v>28</v>
      </c>
      <c r="I264" s="1851" t="s">
        <v>1626</v>
      </c>
    </row>
    <row customHeight="1" ht="11.25">
      <c r="A265" s="1851" t="s">
        <v>2254</v>
      </c>
      <c r="B265" s="1851" t="s">
        <v>16</v>
      </c>
      <c r="C265" s="1851" t="s">
        <v>2692</v>
      </c>
      <c r="D265" s="1851" t="s">
        <v>2693</v>
      </c>
      <c r="E265" s="1851" t="s">
        <v>2694</v>
      </c>
      <c r="F265" s="1851" t="s">
        <v>2266</v>
      </c>
      <c r="G265" s="1851" t="s">
        <v>28</v>
      </c>
      <c r="H265" s="1851" t="s">
        <v>28</v>
      </c>
      <c r="I265" s="1851" t="s">
        <v>1626</v>
      </c>
    </row>
    <row customHeight="1" ht="11.25">
      <c r="A266" s="1851" t="s">
        <v>2254</v>
      </c>
      <c r="B266" s="1851" t="s">
        <v>16</v>
      </c>
      <c r="C266" s="1851" t="s">
        <v>2695</v>
      </c>
      <c r="D266" s="1851" t="s">
        <v>2696</v>
      </c>
      <c r="E266" s="1851" t="s">
        <v>2697</v>
      </c>
      <c r="F266" s="1851" t="s">
        <v>2258</v>
      </c>
      <c r="G266" s="1851" t="s">
        <v>28</v>
      </c>
      <c r="H266" s="1851" t="s">
        <v>28</v>
      </c>
      <c r="I266" s="1851" t="s">
        <v>1626</v>
      </c>
    </row>
    <row customHeight="1" ht="11.25">
      <c r="A267" s="1851" t="s">
        <v>2254</v>
      </c>
      <c r="B267" s="1851" t="s">
        <v>16</v>
      </c>
      <c r="C267" s="1851" t="s">
        <v>2698</v>
      </c>
      <c r="D267" s="1851" t="s">
        <v>2699</v>
      </c>
      <c r="E267" s="1851" t="s">
        <v>2700</v>
      </c>
      <c r="F267" s="1851" t="s">
        <v>2258</v>
      </c>
      <c r="G267" s="1851" t="s">
        <v>28</v>
      </c>
      <c r="H267" s="1851" t="s">
        <v>28</v>
      </c>
      <c r="I267" s="1851" t="s">
        <v>1626</v>
      </c>
    </row>
    <row customHeight="1" ht="11.25">
      <c r="A268" s="1851" t="s">
        <v>2254</v>
      </c>
      <c r="B268" s="1851" t="s">
        <v>16</v>
      </c>
      <c r="C268" s="1851" t="s">
        <v>2701</v>
      </c>
      <c r="D268" s="1851" t="s">
        <v>2702</v>
      </c>
      <c r="E268" s="1851" t="s">
        <v>2703</v>
      </c>
      <c r="F268" s="1851" t="s">
        <v>2351</v>
      </c>
      <c r="G268" s="1851" t="s">
        <v>28</v>
      </c>
      <c r="H268" s="1851" t="s">
        <v>28</v>
      </c>
      <c r="I268" s="1851" t="s">
        <v>1626</v>
      </c>
    </row>
    <row customHeight="1" ht="11.25">
      <c r="A269" s="1851" t="s">
        <v>2254</v>
      </c>
      <c r="B269" s="1851" t="s">
        <v>16</v>
      </c>
      <c r="C269" s="1851" t="s">
        <v>2505</v>
      </c>
      <c r="D269" s="1851" t="s">
        <v>2506</v>
      </c>
      <c r="E269" s="1851" t="s">
        <v>2507</v>
      </c>
      <c r="F269" s="1851" t="s">
        <v>2313</v>
      </c>
      <c r="G269" s="1851" t="s">
        <v>2508</v>
      </c>
      <c r="H269" s="1851" t="s">
        <v>28</v>
      </c>
      <c r="I269" s="1851" t="s">
        <v>1626</v>
      </c>
    </row>
    <row customHeight="1" ht="11.25">
      <c r="A270" s="1851" t="s">
        <v>2254</v>
      </c>
      <c r="B270" s="1851" t="s">
        <v>16</v>
      </c>
      <c r="C270" s="1851" t="s">
        <v>28</v>
      </c>
      <c r="D270" s="1851" t="s">
        <v>2518</v>
      </c>
      <c r="E270" s="1851" t="s">
        <v>2519</v>
      </c>
      <c r="F270" s="1851" t="s">
        <v>2258</v>
      </c>
      <c r="G270" s="1851" t="s">
        <v>28</v>
      </c>
      <c r="H270" s="1851" t="s">
        <v>28</v>
      </c>
      <c r="I270"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CD39A-4C85-835D-2D38-2A9F7B58A768}" mc:Ignorable="x14ac xr xr2 xr3">
  <sheetPr>
    <tabColor rgb="FFFFCC99"/>
  </sheetPr>
  <dimension ref="A1:G36"/>
  <sheetViews>
    <sheetView topLeftCell="A1" showGridLines="0" workbookViewId="0">
      <selection activeCell="A1" sqref="A1"/>
    </sheetView>
  </sheetViews>
  <sheetFormatPr customHeight="1" defaultRowHeight="11.25"/>
  <cols>
    <col min="1" max="1" style="1851" width="9.140625"/>
  </cols>
  <sheetData>
    <row customHeight="1" ht="11.25">
      <c r="A1" s="374" t="s">
        <v>2704</v>
      </c>
      <c r="B1" s="65" t="s">
        <v>2705</v>
      </c>
      <c r="C1" s="65" t="s">
        <v>2706</v>
      </c>
      <c r="D1" s="65" t="s">
        <v>2707</v>
      </c>
      <c r="E1" s="61" t="s">
        <v>2708</v>
      </c>
      <c r="F1" s="61" t="s">
        <v>2709</v>
      </c>
      <c r="G1" s="61" t="s">
        <v>2710</v>
      </c>
    </row>
    <row customHeight="1" ht="11.25">
      <c r="A2" s="374" t="s">
        <v>16</v>
      </c>
      <c r="B2" s="0" t="s">
        <v>2711</v>
      </c>
      <c r="C2" s="0" t="s">
        <v>2712</v>
      </c>
      <c r="D2" s="0" t="s">
        <v>2711</v>
      </c>
      <c r="E2" s="0" t="s">
        <v>2712</v>
      </c>
      <c r="F2" s="0" t="s">
        <v>2713</v>
      </c>
      <c r="G2" s="0" t="s">
        <v>109</v>
      </c>
    </row>
    <row customHeight="1" ht="11.25">
      <c r="A3" s="374" t="s">
        <v>16</v>
      </c>
      <c r="B3" s="0" t="s">
        <v>2714</v>
      </c>
      <c r="C3" s="0" t="s">
        <v>2715</v>
      </c>
      <c r="D3" s="0" t="s">
        <v>2714</v>
      </c>
      <c r="E3" s="0" t="s">
        <v>2715</v>
      </c>
      <c r="F3" s="0" t="s">
        <v>2713</v>
      </c>
      <c r="G3" s="0" t="s">
        <v>110</v>
      </c>
    </row>
    <row customHeight="1" ht="11.25">
      <c r="A4" s="374" t="s">
        <v>16</v>
      </c>
      <c r="B4" s="0" t="s">
        <v>2716</v>
      </c>
      <c r="C4" s="0" t="s">
        <v>2717</v>
      </c>
      <c r="D4" s="0" t="s">
        <v>2716</v>
      </c>
      <c r="E4" s="0" t="s">
        <v>2717</v>
      </c>
      <c r="F4" s="0" t="s">
        <v>2713</v>
      </c>
      <c r="G4" s="0" t="s">
        <v>90</v>
      </c>
    </row>
    <row customHeight="1" ht="11.25">
      <c r="A5" s="374" t="s">
        <v>16</v>
      </c>
      <c r="B5" s="0" t="s">
        <v>2718</v>
      </c>
      <c r="C5" s="0" t="s">
        <v>2719</v>
      </c>
      <c r="D5" s="0" t="s">
        <v>2718</v>
      </c>
      <c r="E5" s="0" t="s">
        <v>2719</v>
      </c>
      <c r="F5" s="0" t="s">
        <v>2713</v>
      </c>
      <c r="G5" s="0" t="s">
        <v>91</v>
      </c>
    </row>
    <row customHeight="1" ht="11.25">
      <c r="A6" s="374" t="s">
        <v>16</v>
      </c>
      <c r="B6" s="0" t="s">
        <v>2720</v>
      </c>
      <c r="C6" s="0" t="s">
        <v>2721</v>
      </c>
      <c r="D6" s="0" t="s">
        <v>2720</v>
      </c>
      <c r="E6" s="0" t="s">
        <v>2721</v>
      </c>
      <c r="F6" s="0" t="s">
        <v>2713</v>
      </c>
      <c r="G6" s="0" t="s">
        <v>111</v>
      </c>
    </row>
    <row customHeight="1" ht="11.25">
      <c r="A7" s="374" t="s">
        <v>16</v>
      </c>
      <c r="B7" s="0" t="s">
        <v>2722</v>
      </c>
      <c r="C7" s="0" t="s">
        <v>2723</v>
      </c>
      <c r="D7" s="0" t="s">
        <v>2722</v>
      </c>
      <c r="E7" s="0" t="s">
        <v>2723</v>
      </c>
      <c r="F7" s="0" t="s">
        <v>2713</v>
      </c>
      <c r="G7" s="0" t="s">
        <v>92</v>
      </c>
    </row>
    <row customHeight="1" ht="11.25">
      <c r="A8" s="374" t="s">
        <v>16</v>
      </c>
      <c r="B8" s="0" t="s">
        <v>2724</v>
      </c>
      <c r="C8" s="0" t="s">
        <v>2725</v>
      </c>
      <c r="D8" s="0" t="s">
        <v>2724</v>
      </c>
      <c r="E8" s="0" t="s">
        <v>2725</v>
      </c>
      <c r="F8" s="0" t="s">
        <v>2713</v>
      </c>
      <c r="G8" s="0" t="s">
        <v>93</v>
      </c>
    </row>
    <row customHeight="1" ht="11.25">
      <c r="A9" s="374" t="s">
        <v>16</v>
      </c>
      <c r="B9" s="0" t="s">
        <v>2726</v>
      </c>
      <c r="C9" s="0" t="s">
        <v>2727</v>
      </c>
      <c r="D9" s="0" t="s">
        <v>2726</v>
      </c>
      <c r="E9" s="0" t="s">
        <v>2727</v>
      </c>
      <c r="F9" s="0" t="s">
        <v>2713</v>
      </c>
      <c r="G9" s="0" t="s">
        <v>112</v>
      </c>
    </row>
    <row customHeight="1" ht="11.25">
      <c r="A10" s="374" t="s">
        <v>16</v>
      </c>
      <c r="B10" s="0" t="s">
        <v>2728</v>
      </c>
      <c r="C10" s="0" t="s">
        <v>2729</v>
      </c>
      <c r="D10" s="0" t="s">
        <v>2728</v>
      </c>
      <c r="E10" s="0" t="s">
        <v>2729</v>
      </c>
      <c r="F10" s="0" t="s">
        <v>2713</v>
      </c>
      <c r="G10" s="0" t="s">
        <v>148</v>
      </c>
    </row>
    <row customHeight="1" ht="11.25">
      <c r="A11" s="374" t="s">
        <v>16</v>
      </c>
      <c r="B11" s="0" t="s">
        <v>2730</v>
      </c>
      <c r="C11" s="0" t="s">
        <v>2731</v>
      </c>
      <c r="D11" s="0" t="s">
        <v>2730</v>
      </c>
      <c r="E11" s="0" t="s">
        <v>2731</v>
      </c>
      <c r="F11" s="0" t="s">
        <v>2713</v>
      </c>
      <c r="G11" s="0" t="s">
        <v>149</v>
      </c>
    </row>
    <row customHeight="1" ht="11.25">
      <c r="A12" s="374" t="s">
        <v>16</v>
      </c>
      <c r="B12" s="0" t="s">
        <v>2732</v>
      </c>
      <c r="C12" s="0" t="s">
        <v>2733</v>
      </c>
      <c r="D12" s="0" t="s">
        <v>2732</v>
      </c>
      <c r="E12" s="0" t="s">
        <v>2733</v>
      </c>
      <c r="F12" s="0" t="s">
        <v>2713</v>
      </c>
      <c r="G12" s="0" t="s">
        <v>150</v>
      </c>
    </row>
    <row customHeight="1" ht="11.25">
      <c r="A13" s="374" t="s">
        <v>16</v>
      </c>
      <c r="B13" s="0" t="s">
        <v>2734</v>
      </c>
      <c r="C13" s="0" t="s">
        <v>2735</v>
      </c>
      <c r="D13" s="0" t="s">
        <v>2734</v>
      </c>
      <c r="E13" s="0" t="s">
        <v>2735</v>
      </c>
      <c r="F13" s="0" t="s">
        <v>2713</v>
      </c>
      <c r="G13" s="0" t="s">
        <v>151</v>
      </c>
    </row>
    <row customHeight="1" ht="11.25">
      <c r="A14" s="374" t="s">
        <v>16</v>
      </c>
      <c r="B14" s="0" t="s">
        <v>2736</v>
      </c>
      <c r="C14" s="0" t="s">
        <v>2737</v>
      </c>
      <c r="D14" s="0" t="s">
        <v>2736</v>
      </c>
      <c r="E14" s="0" t="s">
        <v>2737</v>
      </c>
      <c r="F14" s="0" t="s">
        <v>2713</v>
      </c>
      <c r="G14" s="0" t="s">
        <v>152</v>
      </c>
    </row>
    <row customHeight="1" ht="11.25">
      <c r="A15" s="374" t="s">
        <v>16</v>
      </c>
      <c r="B15" s="0" t="s">
        <v>2738</v>
      </c>
      <c r="C15" s="0" t="s">
        <v>2739</v>
      </c>
      <c r="D15" s="0" t="s">
        <v>2738</v>
      </c>
      <c r="E15" s="0" t="s">
        <v>2739</v>
      </c>
      <c r="F15" s="0" t="s">
        <v>2713</v>
      </c>
      <c r="G15" s="0" t="s">
        <v>153</v>
      </c>
    </row>
    <row customHeight="1" ht="11.25">
      <c r="A16" s="374" t="s">
        <v>16</v>
      </c>
      <c r="B16" s="0" t="s">
        <v>2740</v>
      </c>
      <c r="C16" s="0" t="s">
        <v>2741</v>
      </c>
      <c r="D16" s="0" t="s">
        <v>2740</v>
      </c>
      <c r="E16" s="0" t="s">
        <v>2741</v>
      </c>
      <c r="F16" s="0" t="s">
        <v>2713</v>
      </c>
      <c r="G16" s="0" t="s">
        <v>1472</v>
      </c>
    </row>
    <row customHeight="1" ht="11.25">
      <c r="A17" s="374" t="s">
        <v>16</v>
      </c>
      <c r="B17" s="0" t="s">
        <v>2742</v>
      </c>
      <c r="C17" s="0" t="s">
        <v>2743</v>
      </c>
      <c r="D17" s="0" t="s">
        <v>2742</v>
      </c>
      <c r="E17" s="0" t="s">
        <v>2743</v>
      </c>
      <c r="F17" s="0" t="s">
        <v>2713</v>
      </c>
      <c r="G17" s="0" t="s">
        <v>1478</v>
      </c>
    </row>
    <row customHeight="1" ht="11.25">
      <c r="A18" s="374" t="s">
        <v>16</v>
      </c>
      <c r="B18" s="0" t="s">
        <v>2744</v>
      </c>
      <c r="C18" s="0" t="s">
        <v>2745</v>
      </c>
      <c r="D18" s="0" t="s">
        <v>2744</v>
      </c>
      <c r="E18" s="0" t="s">
        <v>2745</v>
      </c>
      <c r="F18" s="0" t="s">
        <v>2713</v>
      </c>
      <c r="G18" s="0" t="s">
        <v>1490</v>
      </c>
    </row>
    <row customHeight="1" ht="11.25">
      <c r="A19" s="374" t="s">
        <v>16</v>
      </c>
      <c r="B19" s="0" t="s">
        <v>2746</v>
      </c>
      <c r="C19" s="0" t="s">
        <v>2747</v>
      </c>
      <c r="D19" s="0" t="s">
        <v>2746</v>
      </c>
      <c r="E19" s="0" t="s">
        <v>2747</v>
      </c>
      <c r="F19" s="0" t="s">
        <v>2713</v>
      </c>
      <c r="G19" s="0" t="s">
        <v>1504</v>
      </c>
    </row>
    <row customHeight="1" ht="11.25">
      <c r="A20" s="374" t="s">
        <v>16</v>
      </c>
      <c r="B20" s="0" t="s">
        <v>2748</v>
      </c>
      <c r="C20" s="0" t="s">
        <v>2749</v>
      </c>
      <c r="D20" s="0" t="s">
        <v>2748</v>
      </c>
      <c r="E20" s="0" t="s">
        <v>2749</v>
      </c>
      <c r="F20" s="0" t="s">
        <v>2750</v>
      </c>
      <c r="G20" s="0" t="s">
        <v>1515</v>
      </c>
    </row>
    <row customHeight="1" ht="11.25">
      <c r="A21" s="374" t="s">
        <v>16</v>
      </c>
      <c r="B21" s="0" t="s">
        <v>2751</v>
      </c>
      <c r="C21" s="0" t="s">
        <v>2752</v>
      </c>
      <c r="D21" s="0" t="s">
        <v>2751</v>
      </c>
      <c r="E21" s="0" t="s">
        <v>2752</v>
      </c>
      <c r="F21" s="0" t="s">
        <v>2750</v>
      </c>
      <c r="G21" s="0" t="s">
        <v>1524</v>
      </c>
    </row>
    <row customHeight="1" ht="11.25">
      <c r="A22" s="374" t="s">
        <v>16</v>
      </c>
      <c r="B22" s="0" t="s">
        <v>100</v>
      </c>
      <c r="C22" s="0" t="s">
        <v>101</v>
      </c>
      <c r="D22" s="0" t="s">
        <v>100</v>
      </c>
      <c r="E22" s="0" t="s">
        <v>101</v>
      </c>
      <c r="F22" s="0" t="s">
        <v>2750</v>
      </c>
      <c r="G22" s="0" t="s">
        <v>99</v>
      </c>
    </row>
    <row customHeight="1" ht="11.25">
      <c r="A23" s="374" t="s">
        <v>16</v>
      </c>
      <c r="B23" s="0" t="s">
        <v>2753</v>
      </c>
      <c r="C23" s="0" t="s">
        <v>2754</v>
      </c>
      <c r="D23" s="0" t="s">
        <v>2753</v>
      </c>
      <c r="E23" s="0" t="s">
        <v>2754</v>
      </c>
      <c r="F23" s="0" t="s">
        <v>2750</v>
      </c>
      <c r="G23" s="0" t="s">
        <v>1546</v>
      </c>
    </row>
    <row customHeight="1" ht="11.25">
      <c r="A24" s="374" t="s">
        <v>16</v>
      </c>
      <c r="B24" s="0" t="s">
        <v>2755</v>
      </c>
      <c r="C24" s="0" t="s">
        <v>2756</v>
      </c>
      <c r="D24" s="0" t="s">
        <v>2755</v>
      </c>
      <c r="E24" s="0" t="s">
        <v>2756</v>
      </c>
      <c r="F24" s="0" t="s">
        <v>2750</v>
      </c>
      <c r="G24" s="0" t="s">
        <v>1554</v>
      </c>
    </row>
    <row customHeight="1" ht="11.25">
      <c r="A25" s="374" t="s">
        <v>16</v>
      </c>
      <c r="B25" s="0" t="s">
        <v>2757</v>
      </c>
      <c r="C25" s="0" t="s">
        <v>2758</v>
      </c>
      <c r="D25" s="0" t="s">
        <v>2757</v>
      </c>
      <c r="E25" s="0" t="s">
        <v>2758</v>
      </c>
      <c r="F25" s="0" t="s">
        <v>2750</v>
      </c>
      <c r="G25" s="0" t="s">
        <v>1561</v>
      </c>
    </row>
    <row customHeight="1" ht="11.25">
      <c r="A26" s="374" t="s">
        <v>16</v>
      </c>
      <c r="B26" s="0" t="s">
        <v>2759</v>
      </c>
      <c r="C26" s="0" t="s">
        <v>2760</v>
      </c>
      <c r="D26" s="0" t="s">
        <v>2759</v>
      </c>
      <c r="E26" s="0" t="s">
        <v>2760</v>
      </c>
      <c r="F26" s="0" t="s">
        <v>2750</v>
      </c>
      <c r="G26" s="0" t="s">
        <v>1565</v>
      </c>
    </row>
    <row customHeight="1" ht="11.25">
      <c r="A27" s="374" t="s">
        <v>16</v>
      </c>
      <c r="B27" s="0" t="s">
        <v>2761</v>
      </c>
      <c r="C27" s="0" t="s">
        <v>2762</v>
      </c>
      <c r="D27" s="0" t="s">
        <v>2761</v>
      </c>
      <c r="E27" s="0" t="s">
        <v>2762</v>
      </c>
      <c r="F27" s="0" t="s">
        <v>2750</v>
      </c>
      <c r="G27" s="0" t="s">
        <v>1570</v>
      </c>
    </row>
    <row customHeight="1" ht="11.25">
      <c r="A28" s="374" t="s">
        <v>16</v>
      </c>
      <c r="B28" s="0" t="s">
        <v>2763</v>
      </c>
      <c r="C28" s="0" t="s">
        <v>2764</v>
      </c>
      <c r="D28" s="0" t="s">
        <v>2763</v>
      </c>
      <c r="E28" s="0" t="s">
        <v>2764</v>
      </c>
      <c r="F28" s="0" t="s">
        <v>2750</v>
      </c>
      <c r="G28" s="0" t="s">
        <v>1578</v>
      </c>
    </row>
    <row customHeight="1" ht="11.25">
      <c r="A29" s="374" t="s">
        <v>16</v>
      </c>
      <c r="B29" s="0" t="s">
        <v>2765</v>
      </c>
      <c r="C29" s="0" t="s">
        <v>2766</v>
      </c>
      <c r="D29" s="0" t="s">
        <v>2765</v>
      </c>
      <c r="E29" s="0" t="s">
        <v>2766</v>
      </c>
      <c r="F29" s="0" t="s">
        <v>2750</v>
      </c>
      <c r="G29" s="0" t="s">
        <v>1580</v>
      </c>
    </row>
    <row customHeight="1" ht="11.25">
      <c r="A30" s="374" t="s">
        <v>16</v>
      </c>
      <c r="B30" s="0" t="s">
        <v>2767</v>
      </c>
      <c r="C30" s="0" t="s">
        <v>2768</v>
      </c>
      <c r="D30" s="0" t="s">
        <v>2767</v>
      </c>
      <c r="E30" s="0" t="s">
        <v>2768</v>
      </c>
      <c r="F30" s="0" t="s">
        <v>2750</v>
      </c>
      <c r="G30" s="0" t="s">
        <v>1583</v>
      </c>
    </row>
    <row customHeight="1" ht="11.25">
      <c r="A31" s="374" t="s">
        <v>16</v>
      </c>
      <c r="B31" s="0" t="s">
        <v>2769</v>
      </c>
      <c r="C31" s="0" t="s">
        <v>2770</v>
      </c>
      <c r="D31" s="0" t="s">
        <v>2769</v>
      </c>
      <c r="E31" s="0" t="s">
        <v>2770</v>
      </c>
      <c r="F31" s="0" t="s">
        <v>2750</v>
      </c>
      <c r="G31" s="0" t="s">
        <v>1588</v>
      </c>
    </row>
    <row customHeight="1" ht="11.25">
      <c r="A32" s="374" t="s">
        <v>16</v>
      </c>
      <c r="B32" s="0" t="s">
        <v>2771</v>
      </c>
      <c r="C32" s="0" t="s">
        <v>2772</v>
      </c>
      <c r="D32" s="0" t="s">
        <v>2771</v>
      </c>
      <c r="E32" s="0" t="s">
        <v>2772</v>
      </c>
      <c r="F32" s="0" t="s">
        <v>2750</v>
      </c>
      <c r="G32" s="0" t="s">
        <v>1590</v>
      </c>
    </row>
    <row customHeight="1" ht="11.25">
      <c r="A33" s="374" t="s">
        <v>16</v>
      </c>
      <c r="B33" s="0" t="s">
        <v>2773</v>
      </c>
      <c r="C33" s="0" t="s">
        <v>2774</v>
      </c>
      <c r="D33" s="0" t="s">
        <v>2773</v>
      </c>
      <c r="E33" s="0" t="s">
        <v>2774</v>
      </c>
      <c r="F33" s="0" t="s">
        <v>2750</v>
      </c>
      <c r="G33" s="0" t="s">
        <v>1592</v>
      </c>
    </row>
    <row customHeight="1" ht="11.25">
      <c r="A34" s="374" t="s">
        <v>16</v>
      </c>
      <c r="B34" s="0" t="s">
        <v>2775</v>
      </c>
      <c r="C34" s="0" t="s">
        <v>2776</v>
      </c>
      <c r="D34" s="0" t="s">
        <v>2775</v>
      </c>
      <c r="E34" s="0" t="s">
        <v>2776</v>
      </c>
      <c r="F34" s="0" t="s">
        <v>2750</v>
      </c>
      <c r="G34" s="0" t="s">
        <v>1594</v>
      </c>
    </row>
    <row customHeight="1" ht="11.25">
      <c r="A35" s="374" t="s">
        <v>16</v>
      </c>
      <c r="B35" s="0" t="s">
        <v>2777</v>
      </c>
      <c r="C35" s="0" t="s">
        <v>2778</v>
      </c>
      <c r="D35" s="0" t="s">
        <v>2777</v>
      </c>
      <c r="E35" s="0" t="s">
        <v>2778</v>
      </c>
      <c r="F35" s="0" t="s">
        <v>2750</v>
      </c>
      <c r="G35" s="0" t="s">
        <v>1599</v>
      </c>
    </row>
    <row customHeight="1" ht="11.25">
      <c r="A36" s="374" t="s">
        <v>16</v>
      </c>
      <c r="B36" s="0" t="s">
        <v>2779</v>
      </c>
      <c r="C36" s="0" t="s">
        <v>2780</v>
      </c>
      <c r="D36" s="0" t="s">
        <v>2779</v>
      </c>
      <c r="E36" s="0" t="s">
        <v>2780</v>
      </c>
      <c r="F36" s="0" t="s">
        <v>2750</v>
      </c>
      <c r="G36" s="0" t="s">
        <v>1604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650AD-013B-2635-85AF-E4F79287E16C}"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2781</v>
      </c>
      <c r="B1" s="836" t="s">
        <v>2782</v>
      </c>
      <c r="C1" s="1160" t="s">
        <v>2783</v>
      </c>
      <c r="D1" s="836" t="s">
        <v>2784</v>
      </c>
      <c r="E1" s="836" t="s">
        <v>2785</v>
      </c>
      <c r="F1" s="1160" t="s">
        <v>2786</v>
      </c>
      <c r="G1" s="1160" t="s">
        <v>2787</v>
      </c>
      <c r="H1" s="1160" t="s">
        <v>2788</v>
      </c>
      <c r="I1" s="1160" t="s">
        <v>2789</v>
      </c>
    </row>
    <row customHeight="1" ht="11.25">
      <c r="A2" s="1692" t="s">
        <v>109</v>
      </c>
      <c r="B2" s="1692" t="s">
        <v>2790</v>
      </c>
      <c r="C2" s="1692" t="s">
        <v>28</v>
      </c>
      <c r="D2" s="1692" t="s">
        <v>2791</v>
      </c>
      <c r="E2" s="1692" t="s">
        <v>2792</v>
      </c>
      <c r="F2" s="1692" t="s">
        <v>28</v>
      </c>
      <c r="G2" s="1692" t="s">
        <v>28</v>
      </c>
      <c r="H2" s="1692" t="s">
        <v>28</v>
      </c>
      <c r="I2" s="1692" t="s">
        <v>28</v>
      </c>
    </row>
    <row customHeight="1" ht="11.25">
      <c r="A3" s="1692" t="s">
        <v>110</v>
      </c>
      <c r="B3" s="1692" t="s">
        <v>2793</v>
      </c>
      <c r="C3" s="1692" t="s">
        <v>28</v>
      </c>
      <c r="D3" s="1692" t="s">
        <v>2791</v>
      </c>
      <c r="E3" s="1692" t="s">
        <v>2794</v>
      </c>
      <c r="F3" s="1692" t="s">
        <v>28</v>
      </c>
      <c r="G3" s="1692" t="s">
        <v>28</v>
      </c>
      <c r="H3" s="1692" t="s">
        <v>28</v>
      </c>
      <c r="I3" s="1692" t="s">
        <v>28</v>
      </c>
    </row>
    <row customHeight="1" ht="11.25">
      <c r="A4" s="1692" t="s">
        <v>90</v>
      </c>
      <c r="B4" s="1692" t="s">
        <v>2795</v>
      </c>
      <c r="C4" s="1692" t="s">
        <v>28</v>
      </c>
      <c r="D4" s="1692" t="s">
        <v>2796</v>
      </c>
      <c r="E4" s="1692" t="s">
        <v>2794</v>
      </c>
      <c r="F4" s="1692" t="s">
        <v>28</v>
      </c>
      <c r="G4" s="1692" t="s">
        <v>28</v>
      </c>
      <c r="H4" s="1692" t="s">
        <v>28</v>
      </c>
      <c r="I4" s="1692" t="s">
        <v>28</v>
      </c>
    </row>
    <row customHeight="1" ht="11.25">
      <c r="A5" s="1692" t="s">
        <v>91</v>
      </c>
      <c r="B5" s="1692" t="s">
        <v>2797</v>
      </c>
      <c r="C5" s="1692" t="s">
        <v>28</v>
      </c>
      <c r="D5" s="1692" t="s">
        <v>2796</v>
      </c>
      <c r="E5" s="1692" t="s">
        <v>2794</v>
      </c>
      <c r="F5" s="1692" t="s">
        <v>28</v>
      </c>
      <c r="G5" s="1692" t="s">
        <v>28</v>
      </c>
      <c r="H5" s="1692" t="s">
        <v>28</v>
      </c>
      <c r="I5" s="1692" t="s">
        <v>28</v>
      </c>
    </row>
    <row customHeight="1" ht="11.25">
      <c r="A6" s="1692" t="s">
        <v>111</v>
      </c>
      <c r="B6" s="1692" t="s">
        <v>2798</v>
      </c>
      <c r="C6" s="1692" t="s">
        <v>28</v>
      </c>
      <c r="D6" s="1692" t="s">
        <v>2799</v>
      </c>
      <c r="E6" s="1692" t="s">
        <v>2800</v>
      </c>
      <c r="F6" s="1692" t="s">
        <v>28</v>
      </c>
      <c r="G6" s="1692" t="s">
        <v>28</v>
      </c>
      <c r="H6" s="1692" t="s">
        <v>28</v>
      </c>
      <c r="I6" s="1692" t="s">
        <v>28</v>
      </c>
    </row>
    <row customHeight="1" ht="11.25">
      <c r="A7" s="1692" t="s">
        <v>92</v>
      </c>
      <c r="B7" s="1692" t="s">
        <v>2801</v>
      </c>
      <c r="C7" s="1692" t="s">
        <v>28</v>
      </c>
      <c r="D7" s="1692" t="s">
        <v>2799</v>
      </c>
      <c r="E7" s="1692" t="s">
        <v>2802</v>
      </c>
      <c r="F7" s="1692" t="s">
        <v>28</v>
      </c>
      <c r="G7" s="1692" t="s">
        <v>28</v>
      </c>
      <c r="H7" s="1692" t="s">
        <v>28</v>
      </c>
      <c r="I7" s="1692" t="s">
        <v>28</v>
      </c>
    </row>
    <row customHeight="1" ht="11.25">
      <c r="A8" s="1692" t="s">
        <v>93</v>
      </c>
      <c r="B8" s="1692" t="s">
        <v>2803</v>
      </c>
      <c r="C8" s="1692" t="s">
        <v>28</v>
      </c>
      <c r="D8" s="1692" t="s">
        <v>2804</v>
      </c>
      <c r="E8" s="1692" t="s">
        <v>2794</v>
      </c>
      <c r="F8" s="1692" t="s">
        <v>28</v>
      </c>
      <c r="G8" s="1692" t="s">
        <v>28</v>
      </c>
      <c r="H8" s="1692" t="s">
        <v>28</v>
      </c>
      <c r="I8" s="1692" t="s">
        <v>28</v>
      </c>
    </row>
    <row customHeight="1" ht="11.25">
      <c r="A9" s="1692" t="s">
        <v>112</v>
      </c>
      <c r="B9" s="1692" t="s">
        <v>2805</v>
      </c>
      <c r="C9" s="1692" t="s">
        <v>28</v>
      </c>
      <c r="D9" s="1692" t="s">
        <v>2804</v>
      </c>
      <c r="E9" s="1692" t="s">
        <v>2794</v>
      </c>
      <c r="F9" s="1692" t="s">
        <v>28</v>
      </c>
      <c r="G9" s="1692" t="s">
        <v>28</v>
      </c>
      <c r="H9" s="1692" t="s">
        <v>28</v>
      </c>
      <c r="I9" s="1692" t="s">
        <v>28</v>
      </c>
    </row>
    <row customHeight="1" ht="11.25">
      <c r="A10" s="1692" t="s">
        <v>148</v>
      </c>
      <c r="B10" s="1692" t="s">
        <v>2806</v>
      </c>
      <c r="C10" s="1692" t="s">
        <v>28</v>
      </c>
      <c r="D10" s="1692" t="s">
        <v>2799</v>
      </c>
      <c r="E10" s="1692" t="s">
        <v>2800</v>
      </c>
      <c r="F10" s="1692" t="s">
        <v>28</v>
      </c>
      <c r="G10" s="1692" t="s">
        <v>28</v>
      </c>
      <c r="H10" s="1692" t="s">
        <v>28</v>
      </c>
      <c r="I1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08C7C-6485-B65C-1F08-3907196237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72814-025C-D985-DEC3-EA42457C77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2807</v>
      </c>
    </row>
    <row customHeight="1" ht="11.25">
      <c r="A2" s="184" t="s">
        <v>98</v>
      </c>
      <c r="B2" s="184" t="s">
        <v>2808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01F26-3BC5-905F-F413-1593A9FCB7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2809</v>
      </c>
      <c r="B1" s="836" t="s">
        <v>2810</v>
      </c>
    </row>
    <row customHeight="1" ht="11.25">
      <c r="A2" s="836">
        <v>4213775</v>
      </c>
      <c r="B2" s="836" t="s">
        <v>1231</v>
      </c>
    </row>
    <row customHeight="1" ht="11.25">
      <c r="A3" s="836">
        <v>4213784</v>
      </c>
      <c r="B3" s="836" t="s">
        <v>1264</v>
      </c>
    </row>
    <row customHeight="1" ht="11.25">
      <c r="A4" s="836">
        <v>4213781</v>
      </c>
      <c r="B4" s="836" t="s">
        <v>1257</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1397</v>
      </c>
    </row>
    <row customHeight="1" ht="11.25">
      <c r="A10" s="836">
        <v>4213783</v>
      </c>
      <c r="B10" s="836" t="s">
        <v>1412</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D7672-C7CB-7A15-1634-5994BD3B265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2809</v>
      </c>
      <c r="B1" s="836" t="s">
        <v>2811</v>
      </c>
    </row>
    <row customHeight="1" ht="11.25">
      <c r="A2" s="836" t="s">
        <v>2812</v>
      </c>
      <c r="B2" s="836" t="s">
        <v>223</v>
      </c>
    </row>
    <row customHeight="1" ht="11.25">
      <c r="A3" s="836" t="s">
        <v>2813</v>
      </c>
      <c r="B3" s="836" t="s">
        <v>1520</v>
      </c>
    </row>
    <row customHeight="1" ht="11.25">
      <c r="A4" s="836" t="s">
        <v>2814</v>
      </c>
      <c r="B4" s="836" t="s">
        <v>1529</v>
      </c>
    </row>
    <row customHeight="1" ht="11.25">
      <c r="A5" s="836" t="s">
        <v>2815</v>
      </c>
      <c r="B5" s="836" t="s">
        <v>1538</v>
      </c>
    </row>
    <row customHeight="1" ht="11.25">
      <c r="A6" s="836" t="s">
        <v>2816</v>
      </c>
      <c r="B6" s="836" t="s">
        <v>1543</v>
      </c>
    </row>
    <row customHeight="1" ht="11.25">
      <c r="A7" s="836" t="s">
        <v>2817</v>
      </c>
      <c r="B7" s="836" t="s">
        <v>1551</v>
      </c>
    </row>
    <row customHeight="1" ht="11.25">
      <c r="A8" s="836" t="s">
        <v>2818</v>
      </c>
      <c r="B8" s="836"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D74CE-5AF2-9DF8-358A-96459BE502AF}"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4" t="s">
        <v>2704</v>
      </c>
      <c r="B1" s="374" t="s">
        <v>2705</v>
      </c>
      <c r="C1" s="374" t="s">
        <v>2706</v>
      </c>
      <c r="D1" s="374" t="s">
        <v>2707</v>
      </c>
      <c r="E1" s="0" t="s">
        <v>2708</v>
      </c>
      <c r="F1" s="0" t="s">
        <v>2709</v>
      </c>
      <c r="G1" s="0" t="s">
        <v>2710</v>
      </c>
    </row>
    <row customHeight="1" ht="11.25">
      <c r="A2" s="0" t="s">
        <v>16</v>
      </c>
      <c r="B2" s="0" t="s">
        <v>2711</v>
      </c>
      <c r="C2" s="0" t="s">
        <v>2712</v>
      </c>
      <c r="D2" s="0" t="s">
        <v>2711</v>
      </c>
      <c r="E2" s="0" t="s">
        <v>2712</v>
      </c>
      <c r="F2" s="0" t="s">
        <v>2713</v>
      </c>
      <c r="G2" s="0" t="s">
        <v>109</v>
      </c>
    </row>
    <row customHeight="1" ht="11.25">
      <c r="A3" s="0" t="s">
        <v>16</v>
      </c>
      <c r="B3" s="0" t="s">
        <v>2714</v>
      </c>
      <c r="C3" s="0" t="s">
        <v>2715</v>
      </c>
      <c r="D3" s="0" t="s">
        <v>2714</v>
      </c>
      <c r="E3" s="0" t="s">
        <v>2715</v>
      </c>
      <c r="F3" s="0" t="s">
        <v>2713</v>
      </c>
      <c r="G3" s="0" t="s">
        <v>110</v>
      </c>
    </row>
    <row customHeight="1" ht="11.25">
      <c r="A4" s="0" t="s">
        <v>16</v>
      </c>
      <c r="B4" s="0" t="s">
        <v>2716</v>
      </c>
      <c r="C4" s="0" t="s">
        <v>2717</v>
      </c>
      <c r="D4" s="0" t="s">
        <v>2716</v>
      </c>
      <c r="E4" s="0" t="s">
        <v>2717</v>
      </c>
      <c r="F4" s="0" t="s">
        <v>2713</v>
      </c>
      <c r="G4" s="0" t="s">
        <v>90</v>
      </c>
    </row>
    <row customHeight="1" ht="11.25">
      <c r="A5" s="0" t="s">
        <v>16</v>
      </c>
      <c r="B5" s="0" t="s">
        <v>2718</v>
      </c>
      <c r="C5" s="0" t="s">
        <v>2719</v>
      </c>
      <c r="D5" s="0" t="s">
        <v>2718</v>
      </c>
      <c r="E5" s="0" t="s">
        <v>2719</v>
      </c>
      <c r="F5" s="0" t="s">
        <v>2713</v>
      </c>
      <c r="G5" s="0" t="s">
        <v>91</v>
      </c>
    </row>
    <row customHeight="1" ht="11.25">
      <c r="A6" s="0" t="s">
        <v>16</v>
      </c>
      <c r="B6" s="0" t="s">
        <v>2720</v>
      </c>
      <c r="C6" s="0" t="s">
        <v>2721</v>
      </c>
      <c r="D6" s="0" t="s">
        <v>2720</v>
      </c>
      <c r="E6" s="0" t="s">
        <v>2721</v>
      </c>
      <c r="F6" s="0" t="s">
        <v>2713</v>
      </c>
      <c r="G6" s="0" t="s">
        <v>111</v>
      </c>
    </row>
    <row customHeight="1" ht="11.25">
      <c r="A7" s="0" t="s">
        <v>16</v>
      </c>
      <c r="B7" s="0" t="s">
        <v>2722</v>
      </c>
      <c r="C7" s="0" t="s">
        <v>2723</v>
      </c>
      <c r="D7" s="0" t="s">
        <v>2722</v>
      </c>
      <c r="E7" s="0" t="s">
        <v>2723</v>
      </c>
      <c r="F7" s="0" t="s">
        <v>2713</v>
      </c>
      <c r="G7" s="0" t="s">
        <v>92</v>
      </c>
    </row>
    <row customHeight="1" ht="11.25">
      <c r="A8" s="0" t="s">
        <v>16</v>
      </c>
      <c r="B8" s="0" t="s">
        <v>2724</v>
      </c>
      <c r="C8" s="0" t="s">
        <v>2725</v>
      </c>
      <c r="D8" s="0" t="s">
        <v>2724</v>
      </c>
      <c r="E8" s="0" t="s">
        <v>2725</v>
      </c>
      <c r="F8" s="0" t="s">
        <v>2713</v>
      </c>
      <c r="G8" s="0" t="s">
        <v>93</v>
      </c>
    </row>
    <row customHeight="1" ht="11.25">
      <c r="A9" s="0" t="s">
        <v>16</v>
      </c>
      <c r="B9" s="0" t="s">
        <v>2726</v>
      </c>
      <c r="C9" s="0" t="s">
        <v>2727</v>
      </c>
      <c r="D9" s="0" t="s">
        <v>2726</v>
      </c>
      <c r="E9" s="0" t="s">
        <v>2727</v>
      </c>
      <c r="F9" s="0" t="s">
        <v>2713</v>
      </c>
      <c r="G9" s="0" t="s">
        <v>112</v>
      </c>
    </row>
    <row customHeight="1" ht="11.25">
      <c r="A10" s="0" t="s">
        <v>16</v>
      </c>
      <c r="B10" s="0" t="s">
        <v>2728</v>
      </c>
      <c r="C10" s="0" t="s">
        <v>2729</v>
      </c>
      <c r="D10" s="0" t="s">
        <v>2728</v>
      </c>
      <c r="E10" s="0" t="s">
        <v>2729</v>
      </c>
      <c r="F10" s="0" t="s">
        <v>2713</v>
      </c>
      <c r="G10" s="0" t="s">
        <v>148</v>
      </c>
    </row>
    <row customHeight="1" ht="11.25">
      <c r="A11" s="0" t="s">
        <v>16</v>
      </c>
      <c r="B11" s="0" t="s">
        <v>2730</v>
      </c>
      <c r="C11" s="0" t="s">
        <v>2731</v>
      </c>
      <c r="D11" s="0" t="s">
        <v>2730</v>
      </c>
      <c r="E11" s="0" t="s">
        <v>2731</v>
      </c>
      <c r="F11" s="0" t="s">
        <v>2713</v>
      </c>
      <c r="G11" s="0" t="s">
        <v>149</v>
      </c>
    </row>
    <row customHeight="1" ht="11.25">
      <c r="A12" s="0" t="s">
        <v>16</v>
      </c>
      <c r="B12" s="0" t="s">
        <v>2732</v>
      </c>
      <c r="C12" s="0" t="s">
        <v>2733</v>
      </c>
      <c r="D12" s="0" t="s">
        <v>2732</v>
      </c>
      <c r="E12" s="0" t="s">
        <v>2733</v>
      </c>
      <c r="F12" s="0" t="s">
        <v>2713</v>
      </c>
      <c r="G12" s="0" t="s">
        <v>150</v>
      </c>
    </row>
    <row customHeight="1" ht="11.25">
      <c r="A13" s="0" t="s">
        <v>16</v>
      </c>
      <c r="B13" s="0" t="s">
        <v>2734</v>
      </c>
      <c r="C13" s="0" t="s">
        <v>2735</v>
      </c>
      <c r="D13" s="0" t="s">
        <v>2734</v>
      </c>
      <c r="E13" s="0" t="s">
        <v>2735</v>
      </c>
      <c r="F13" s="0" t="s">
        <v>2713</v>
      </c>
      <c r="G13" s="0" t="s">
        <v>151</v>
      </c>
    </row>
    <row customHeight="1" ht="11.25">
      <c r="A14" s="0" t="s">
        <v>16</v>
      </c>
      <c r="B14" s="0" t="s">
        <v>2736</v>
      </c>
      <c r="C14" s="0" t="s">
        <v>2737</v>
      </c>
      <c r="D14" s="0" t="s">
        <v>2736</v>
      </c>
      <c r="E14" s="0" t="s">
        <v>2737</v>
      </c>
      <c r="F14" s="0" t="s">
        <v>2713</v>
      </c>
      <c r="G14" s="0" t="s">
        <v>152</v>
      </c>
    </row>
    <row customHeight="1" ht="11.25">
      <c r="A15" s="0" t="s">
        <v>16</v>
      </c>
      <c r="B15" s="0" t="s">
        <v>2738</v>
      </c>
      <c r="C15" s="0" t="s">
        <v>2739</v>
      </c>
      <c r="D15" s="0" t="s">
        <v>2738</v>
      </c>
      <c r="E15" s="0" t="s">
        <v>2739</v>
      </c>
      <c r="F15" s="0" t="s">
        <v>2713</v>
      </c>
      <c r="G15" s="0" t="s">
        <v>153</v>
      </c>
    </row>
    <row customHeight="1" ht="11.25">
      <c r="A16" s="0" t="s">
        <v>16</v>
      </c>
      <c r="B16" s="0" t="s">
        <v>2740</v>
      </c>
      <c r="C16" s="0" t="s">
        <v>2741</v>
      </c>
      <c r="D16" s="0" t="s">
        <v>2740</v>
      </c>
      <c r="E16" s="0" t="s">
        <v>2741</v>
      </c>
      <c r="F16" s="0" t="s">
        <v>2713</v>
      </c>
      <c r="G16" s="0" t="s">
        <v>1472</v>
      </c>
    </row>
    <row customHeight="1" ht="11.25">
      <c r="A17" s="0" t="s">
        <v>16</v>
      </c>
      <c r="B17" s="0" t="s">
        <v>2742</v>
      </c>
      <c r="C17" s="0" t="s">
        <v>2743</v>
      </c>
      <c r="D17" s="0" t="s">
        <v>2742</v>
      </c>
      <c r="E17" s="0" t="s">
        <v>2743</v>
      </c>
      <c r="F17" s="0" t="s">
        <v>2713</v>
      </c>
      <c r="G17" s="0" t="s">
        <v>1478</v>
      </c>
    </row>
    <row customHeight="1" ht="11.25">
      <c r="A18" s="0" t="s">
        <v>16</v>
      </c>
      <c r="B18" s="0" t="s">
        <v>2744</v>
      </c>
      <c r="C18" s="0" t="s">
        <v>2745</v>
      </c>
      <c r="D18" s="0" t="s">
        <v>2744</v>
      </c>
      <c r="E18" s="0" t="s">
        <v>2745</v>
      </c>
      <c r="F18" s="0" t="s">
        <v>2713</v>
      </c>
      <c r="G18" s="0" t="s">
        <v>1490</v>
      </c>
    </row>
    <row customHeight="1" ht="11.25">
      <c r="A19" s="0" t="s">
        <v>16</v>
      </c>
      <c r="B19" s="0" t="s">
        <v>2746</v>
      </c>
      <c r="C19" s="0" t="s">
        <v>2747</v>
      </c>
      <c r="D19" s="0" t="s">
        <v>2746</v>
      </c>
      <c r="E19" s="0" t="s">
        <v>2747</v>
      </c>
      <c r="F19" s="0" t="s">
        <v>2713</v>
      </c>
      <c r="G19" s="0" t="s">
        <v>1504</v>
      </c>
    </row>
    <row customHeight="1" ht="11.25">
      <c r="A20" s="0" t="s">
        <v>16</v>
      </c>
      <c r="B20" s="0" t="s">
        <v>2748</v>
      </c>
      <c r="C20" s="0" t="s">
        <v>2749</v>
      </c>
      <c r="D20" s="0" t="s">
        <v>2748</v>
      </c>
      <c r="E20" s="0" t="s">
        <v>2749</v>
      </c>
      <c r="F20" s="0" t="s">
        <v>2750</v>
      </c>
      <c r="G20" s="0" t="s">
        <v>1515</v>
      </c>
    </row>
    <row customHeight="1" ht="11.25">
      <c r="A21" s="0" t="s">
        <v>16</v>
      </c>
      <c r="B21" s="0" t="s">
        <v>2751</v>
      </c>
      <c r="C21" s="0" t="s">
        <v>2752</v>
      </c>
      <c r="D21" s="0" t="s">
        <v>2751</v>
      </c>
      <c r="E21" s="0" t="s">
        <v>2752</v>
      </c>
      <c r="F21" s="0" t="s">
        <v>2750</v>
      </c>
      <c r="G21" s="0" t="s">
        <v>1524</v>
      </c>
    </row>
    <row customHeight="1" ht="11.25">
      <c r="A22" s="0" t="s">
        <v>16</v>
      </c>
      <c r="B22" s="0" t="s">
        <v>100</v>
      </c>
      <c r="C22" s="0" t="s">
        <v>101</v>
      </c>
      <c r="D22" s="0" t="s">
        <v>100</v>
      </c>
      <c r="E22" s="0" t="s">
        <v>101</v>
      </c>
      <c r="F22" s="0" t="s">
        <v>2750</v>
      </c>
      <c r="G22" s="0" t="s">
        <v>99</v>
      </c>
    </row>
    <row customHeight="1" ht="11.25">
      <c r="A23" s="0" t="s">
        <v>16</v>
      </c>
      <c r="B23" s="0" t="s">
        <v>2753</v>
      </c>
      <c r="C23" s="0" t="s">
        <v>2754</v>
      </c>
      <c r="D23" s="0" t="s">
        <v>2753</v>
      </c>
      <c r="E23" s="0" t="s">
        <v>2754</v>
      </c>
      <c r="F23" s="0" t="s">
        <v>2750</v>
      </c>
      <c r="G23" s="0" t="s">
        <v>1546</v>
      </c>
    </row>
    <row customHeight="1" ht="11.25">
      <c r="A24" s="0" t="s">
        <v>16</v>
      </c>
      <c r="B24" s="0" t="s">
        <v>2755</v>
      </c>
      <c r="C24" s="0" t="s">
        <v>2756</v>
      </c>
      <c r="D24" s="0" t="s">
        <v>2755</v>
      </c>
      <c r="E24" s="0" t="s">
        <v>2756</v>
      </c>
      <c r="F24" s="0" t="s">
        <v>2750</v>
      </c>
      <c r="G24" s="0" t="s">
        <v>1554</v>
      </c>
    </row>
    <row customHeight="1" ht="11.25">
      <c r="A25" s="0" t="s">
        <v>16</v>
      </c>
      <c r="B25" s="0" t="s">
        <v>2757</v>
      </c>
      <c r="C25" s="0" t="s">
        <v>2758</v>
      </c>
      <c r="D25" s="0" t="s">
        <v>2757</v>
      </c>
      <c r="E25" s="0" t="s">
        <v>2758</v>
      </c>
      <c r="F25" s="0" t="s">
        <v>2750</v>
      </c>
      <c r="G25" s="0" t="s">
        <v>1561</v>
      </c>
    </row>
    <row customHeight="1" ht="11.25">
      <c r="A26" s="0" t="s">
        <v>16</v>
      </c>
      <c r="B26" s="0" t="s">
        <v>2759</v>
      </c>
      <c r="C26" s="0" t="s">
        <v>2760</v>
      </c>
      <c r="D26" s="0" t="s">
        <v>2759</v>
      </c>
      <c r="E26" s="0" t="s">
        <v>2760</v>
      </c>
      <c r="F26" s="0" t="s">
        <v>2750</v>
      </c>
      <c r="G26" s="0" t="s">
        <v>1565</v>
      </c>
    </row>
    <row customHeight="1" ht="11.25">
      <c r="A27" s="0" t="s">
        <v>16</v>
      </c>
      <c r="B27" s="0" t="s">
        <v>2761</v>
      </c>
      <c r="C27" s="0" t="s">
        <v>2762</v>
      </c>
      <c r="D27" s="0" t="s">
        <v>2761</v>
      </c>
      <c r="E27" s="0" t="s">
        <v>2762</v>
      </c>
      <c r="F27" s="0" t="s">
        <v>2750</v>
      </c>
      <c r="G27" s="0" t="s">
        <v>1570</v>
      </c>
    </row>
    <row customHeight="1" ht="11.25">
      <c r="A28" s="0" t="s">
        <v>16</v>
      </c>
      <c r="B28" s="0" t="s">
        <v>2763</v>
      </c>
      <c r="C28" s="0" t="s">
        <v>2764</v>
      </c>
      <c r="D28" s="0" t="s">
        <v>2763</v>
      </c>
      <c r="E28" s="0" t="s">
        <v>2764</v>
      </c>
      <c r="F28" s="0" t="s">
        <v>2750</v>
      </c>
      <c r="G28" s="0" t="s">
        <v>1578</v>
      </c>
    </row>
    <row customHeight="1" ht="11.25">
      <c r="A29" s="0" t="s">
        <v>16</v>
      </c>
      <c r="B29" s="0" t="s">
        <v>2765</v>
      </c>
      <c r="C29" s="0" t="s">
        <v>2766</v>
      </c>
      <c r="D29" s="0" t="s">
        <v>2765</v>
      </c>
      <c r="E29" s="0" t="s">
        <v>2766</v>
      </c>
      <c r="F29" s="0" t="s">
        <v>2750</v>
      </c>
      <c r="G29" s="0" t="s">
        <v>1580</v>
      </c>
    </row>
    <row customHeight="1" ht="11.25">
      <c r="A30" s="0" t="s">
        <v>16</v>
      </c>
      <c r="B30" s="0" t="s">
        <v>2767</v>
      </c>
      <c r="C30" s="0" t="s">
        <v>2768</v>
      </c>
      <c r="D30" s="0" t="s">
        <v>2767</v>
      </c>
      <c r="E30" s="0" t="s">
        <v>2768</v>
      </c>
      <c r="F30" s="0" t="s">
        <v>2750</v>
      </c>
      <c r="G30" s="0" t="s">
        <v>1583</v>
      </c>
    </row>
    <row customHeight="1" ht="11.25">
      <c r="A31" s="0" t="s">
        <v>16</v>
      </c>
      <c r="B31" s="0" t="s">
        <v>2769</v>
      </c>
      <c r="C31" s="0" t="s">
        <v>2770</v>
      </c>
      <c r="D31" s="0" t="s">
        <v>2769</v>
      </c>
      <c r="E31" s="0" t="s">
        <v>2770</v>
      </c>
      <c r="F31" s="0" t="s">
        <v>2750</v>
      </c>
      <c r="G31" s="0" t="s">
        <v>1588</v>
      </c>
    </row>
    <row customHeight="1" ht="11.25">
      <c r="A32" s="0" t="s">
        <v>16</v>
      </c>
      <c r="B32" s="0" t="s">
        <v>2771</v>
      </c>
      <c r="C32" s="0" t="s">
        <v>2772</v>
      </c>
      <c r="D32" s="0" t="s">
        <v>2771</v>
      </c>
      <c r="E32" s="0" t="s">
        <v>2772</v>
      </c>
      <c r="F32" s="0" t="s">
        <v>2750</v>
      </c>
      <c r="G32" s="0" t="s">
        <v>1590</v>
      </c>
    </row>
    <row customHeight="1" ht="11.25">
      <c r="A33" s="0" t="s">
        <v>16</v>
      </c>
      <c r="B33" s="0" t="s">
        <v>2773</v>
      </c>
      <c r="C33" s="0" t="s">
        <v>2774</v>
      </c>
      <c r="D33" s="0" t="s">
        <v>2773</v>
      </c>
      <c r="E33" s="0" t="s">
        <v>2774</v>
      </c>
      <c r="F33" s="0" t="s">
        <v>2750</v>
      </c>
      <c r="G33" s="0" t="s">
        <v>1592</v>
      </c>
    </row>
    <row customHeight="1" ht="11.25">
      <c r="A34" s="0" t="s">
        <v>16</v>
      </c>
      <c r="B34" s="0" t="s">
        <v>2775</v>
      </c>
      <c r="C34" s="0" t="s">
        <v>2776</v>
      </c>
      <c r="D34" s="0" t="s">
        <v>2775</v>
      </c>
      <c r="E34" s="0" t="s">
        <v>2776</v>
      </c>
      <c r="F34" s="0" t="s">
        <v>2750</v>
      </c>
      <c r="G34" s="0" t="s">
        <v>1594</v>
      </c>
    </row>
    <row customHeight="1" ht="11.25">
      <c r="A35" s="0" t="s">
        <v>16</v>
      </c>
      <c r="B35" s="0" t="s">
        <v>2777</v>
      </c>
      <c r="C35" s="0" t="s">
        <v>2778</v>
      </c>
      <c r="D35" s="0" t="s">
        <v>2777</v>
      </c>
      <c r="E35" s="0" t="s">
        <v>2778</v>
      </c>
      <c r="F35" s="0" t="s">
        <v>2750</v>
      </c>
      <c r="G35" s="0" t="s">
        <v>1599</v>
      </c>
    </row>
    <row customHeight="1" ht="11.25">
      <c r="A36" s="0" t="s">
        <v>16</v>
      </c>
      <c r="B36" s="0" t="s">
        <v>2779</v>
      </c>
      <c r="C36" s="0" t="s">
        <v>2780</v>
      </c>
      <c r="D36" s="0" t="s">
        <v>2779</v>
      </c>
      <c r="E36" s="0" t="s">
        <v>2780</v>
      </c>
      <c r="F36" s="0" t="s">
        <v>2750</v>
      </c>
      <c r="G36" s="0" t="s">
        <v>1604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5CBFD-B5D2-9311-8DB6-7114D87EB2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2819</v>
      </c>
      <c r="B1" s="836" t="s">
        <v>2820</v>
      </c>
      <c r="C1" s="836" t="s">
        <v>1175</v>
      </c>
    </row>
    <row customHeight="1" ht="11.25">
      <c r="A2" s="836">
        <v>4189678</v>
      </c>
      <c r="B2" s="836" t="s">
        <v>2821</v>
      </c>
      <c r="C2" s="836" t="s">
        <v>2822</v>
      </c>
    </row>
    <row customHeight="1" ht="11.25">
      <c r="A3" s="836">
        <v>4190415</v>
      </c>
      <c r="B3" s="836" t="s">
        <v>2823</v>
      </c>
      <c r="C3" s="836" t="s">
        <v>2822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949AD-D4DE-1312-9CBC-C1F739EBDE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2824</v>
      </c>
      <c r="B1" s="164" t="s">
        <v>2825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E48E5-1E73-6456-6601-AE56133841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2826</v>
      </c>
      <c r="B1" s="0" t="b">
        <v>1</v>
      </c>
    </row>
    <row customHeight="1" ht="11.25">
      <c r="A2" s="0" t="s">
        <v>2827</v>
      </c>
      <c r="B2" s="0" t="b">
        <v>0</v>
      </c>
    </row>
    <row customHeight="1" ht="11.25">
      <c r="A3" s="0" t="s">
        <v>2828</v>
      </c>
      <c r="B3" s="0" t="b">
        <v>0</v>
      </c>
    </row>
    <row customHeight="1" ht="11.25">
      <c r="A4" s="0" t="s">
        <v>2829</v>
      </c>
      <c r="B4" s="0" t="b">
        <v>1</v>
      </c>
    </row>
    <row customHeight="1" ht="11.25">
      <c r="A5" s="0" t="s">
        <v>2830</v>
      </c>
      <c r="B5" s="0" t="b">
        <v>0</v>
      </c>
    </row>
    <row customHeight="1" ht="11.25">
      <c r="A6" s="0" t="s">
        <v>2831</v>
      </c>
      <c r="B6" s="0" t="b">
        <v>0</v>
      </c>
    </row>
    <row customHeight="1" ht="11.25">
      <c r="A7" s="0" t="s">
        <v>2832</v>
      </c>
      <c r="B7" s="0" t="b">
        <v>0</v>
      </c>
    </row>
    <row customHeight="1" ht="11.25">
      <c r="A8" s="0" t="s">
        <v>2833</v>
      </c>
      <c r="B8" s="0" t="b">
        <v>0</v>
      </c>
    </row>
    <row customHeight="1" ht="11.25">
      <c r="A9" s="0" t="s">
        <v>2834</v>
      </c>
      <c r="B9" s="0" t="b">
        <v>0</v>
      </c>
    </row>
    <row customHeight="1" ht="11.25">
      <c r="A10" s="0" t="s">
        <v>2835</v>
      </c>
      <c r="B10" s="0" t="b">
        <v>0</v>
      </c>
    </row>
    <row customHeight="1" ht="11.25">
      <c r="A11" s="0" t="s">
        <v>2836</v>
      </c>
      <c r="B11" s="0" t="b">
        <v>0</v>
      </c>
    </row>
    <row customHeight="1" ht="11.25">
      <c r="A12" s="0" t="s">
        <v>2837</v>
      </c>
      <c r="B12" s="0" t="b">
        <v>0</v>
      </c>
    </row>
    <row customHeight="1" ht="11.25">
      <c r="A13" s="0" t="s">
        <v>2838</v>
      </c>
      <c r="B13" s="0" t="b">
        <v>0</v>
      </c>
    </row>
    <row customHeight="1" ht="11.25">
      <c r="A14" s="0" t="s">
        <v>2839</v>
      </c>
      <c r="B14" s="0" t="b">
        <v>1</v>
      </c>
    </row>
    <row customHeight="1" ht="11.25">
      <c r="A15" s="0" t="s">
        <v>2840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3C299-1911-534A-745D-D24441AD5A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3AD17-0DD6-34AD-9405-0D8B06F6CC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2841</v>
      </c>
      <c r="B1" s="68" t="s">
        <v>2842</v>
      </c>
    </row>
    <row customHeight="1" ht="11.25">
      <c r="A2" s="65" t="s">
        <v>2843</v>
      </c>
      <c r="B2" s="65" t="s">
        <v>2844</v>
      </c>
    </row>
    <row customHeight="1" ht="11.25">
      <c r="A3" s="65" t="s">
        <v>2845</v>
      </c>
      <c r="B3" s="65" t="s">
        <v>2846</v>
      </c>
    </row>
    <row customHeight="1" ht="11.25">
      <c r="A4" s="65" t="s">
        <v>2847</v>
      </c>
      <c r="B4" s="65" t="s">
        <v>2848</v>
      </c>
    </row>
    <row customHeight="1" ht="11.25">
      <c r="A5" s="65" t="s">
        <v>2849</v>
      </c>
      <c r="B5" s="65" t="s">
        <v>2850</v>
      </c>
    </row>
    <row customHeight="1" ht="11.25">
      <c r="A6" s="65" t="s">
        <v>2851</v>
      </c>
      <c r="B6" s="65" t="s">
        <v>2852</v>
      </c>
    </row>
    <row customHeight="1" ht="11.25">
      <c r="A7" s="65" t="s">
        <v>2853</v>
      </c>
      <c r="B7" s="65" t="s">
        <v>2854</v>
      </c>
    </row>
    <row customHeight="1" ht="11.25">
      <c r="A8" s="65" t="s">
        <v>2855</v>
      </c>
      <c r="B8" s="65" t="s">
        <v>2856</v>
      </c>
    </row>
    <row customHeight="1" ht="11.25">
      <c r="A9" s="65" t="s">
        <v>2857</v>
      </c>
      <c r="B9" s="65" t="s">
        <v>2858</v>
      </c>
    </row>
    <row customHeight="1" ht="11.25">
      <c r="A10" s="65" t="s">
        <v>2859</v>
      </c>
      <c r="B10" s="65" t="s">
        <v>2860</v>
      </c>
    </row>
    <row customHeight="1" ht="11.25">
      <c r="A11" s="65" t="s">
        <v>2861</v>
      </c>
      <c r="B11" s="65" t="s">
        <v>2862</v>
      </c>
    </row>
    <row customHeight="1" ht="11.25">
      <c r="A12" s="65" t="s">
        <v>2863</v>
      </c>
      <c r="B12" s="65" t="s">
        <v>2864</v>
      </c>
    </row>
    <row customHeight="1" ht="11.25">
      <c r="A13" s="65" t="s">
        <v>2865</v>
      </c>
      <c r="B13" s="65" t="s">
        <v>2866</v>
      </c>
    </row>
    <row customHeight="1" ht="11.25">
      <c r="A14" s="65" t="s">
        <v>2867</v>
      </c>
      <c r="B14" s="65" t="s">
        <v>2868</v>
      </c>
    </row>
    <row customHeight="1" ht="11.25">
      <c r="A15" s="65" t="s">
        <v>2869</v>
      </c>
      <c r="B15" s="65" t="s">
        <v>2870</v>
      </c>
    </row>
    <row customHeight="1" ht="11.25">
      <c r="A16" s="65" t="s">
        <v>2871</v>
      </c>
      <c r="B16" s="65" t="s">
        <v>2872</v>
      </c>
    </row>
    <row customHeight="1" ht="11.25">
      <c r="A17" s="65" t="s">
        <v>2873</v>
      </c>
      <c r="B17" s="65" t="s">
        <v>2874</v>
      </c>
    </row>
    <row customHeight="1" ht="11.25">
      <c r="A18" s="65" t="s">
        <v>2875</v>
      </c>
      <c r="B18" s="65" t="s">
        <v>2876</v>
      </c>
    </row>
    <row customHeight="1" ht="11.25">
      <c r="A19" s="65" t="s">
        <v>2877</v>
      </c>
      <c r="B19" s="65" t="s">
        <v>2878</v>
      </c>
    </row>
    <row customHeight="1" ht="11.25">
      <c r="A20" s="65" t="s">
        <v>2879</v>
      </c>
      <c r="B20" s="65" t="s">
        <v>2880</v>
      </c>
    </row>
    <row customHeight="1" ht="11.25">
      <c r="A21" s="65" t="s">
        <v>2881</v>
      </c>
      <c r="B21" s="65" t="s">
        <v>2882</v>
      </c>
    </row>
    <row customHeight="1" ht="11.25">
      <c r="A22" s="65" t="s">
        <v>2883</v>
      </c>
      <c r="B22" s="65" t="s">
        <v>2884</v>
      </c>
    </row>
    <row customHeight="1" ht="11.25">
      <c r="A23" s="65" t="s">
        <v>2885</v>
      </c>
      <c r="B23" s="65" t="s">
        <v>2886</v>
      </c>
    </row>
    <row customHeight="1" ht="11.25">
      <c r="A24" s="65" t="s">
        <v>2887</v>
      </c>
      <c r="B24" s="65" t="s">
        <v>2888</v>
      </c>
    </row>
    <row customHeight="1" ht="11.25">
      <c r="A25" s="65" t="s">
        <v>2889</v>
      </c>
      <c r="B25" s="65" t="s">
        <v>2890</v>
      </c>
    </row>
    <row customHeight="1" ht="11.25">
      <c r="A26" s="65" t="s">
        <v>2891</v>
      </c>
      <c r="B26" s="65" t="s">
        <v>2892</v>
      </c>
    </row>
    <row customHeight="1" ht="11.25">
      <c r="A27" s="65" t="s">
        <v>2893</v>
      </c>
      <c r="B27" s="65" t="s">
        <v>2894</v>
      </c>
    </row>
    <row customHeight="1" ht="11.25">
      <c r="A28" s="65" t="s">
        <v>2895</v>
      </c>
      <c r="B28" s="65" t="s">
        <v>2896</v>
      </c>
    </row>
    <row customHeight="1" ht="11.25">
      <c r="A29" s="65" t="s">
        <v>2897</v>
      </c>
      <c r="B29" s="65" t="s">
        <v>2898</v>
      </c>
    </row>
    <row customHeight="1" ht="11.25">
      <c r="A30" s="65" t="s">
        <v>2899</v>
      </c>
      <c r="B30" s="65" t="s">
        <v>2900</v>
      </c>
    </row>
    <row customHeight="1" ht="11.25">
      <c r="A31" s="65" t="s">
        <v>2901</v>
      </c>
      <c r="B31" s="65" t="s">
        <v>2902</v>
      </c>
    </row>
    <row customHeight="1" ht="11.25">
      <c r="A32" s="65" t="s">
        <v>2903</v>
      </c>
      <c r="B32" s="65" t="s">
        <v>2904</v>
      </c>
    </row>
    <row customHeight="1" ht="11.25">
      <c r="A33" s="65" t="s">
        <v>2905</v>
      </c>
      <c r="B33" s="65" t="s">
        <v>2906</v>
      </c>
    </row>
    <row customHeight="1" ht="11.25">
      <c r="A34" s="65" t="s">
        <v>2907</v>
      </c>
      <c r="B34" s="65" t="s">
        <v>2908</v>
      </c>
    </row>
    <row customHeight="1" ht="11.25">
      <c r="A35" s="65" t="s">
        <v>2909</v>
      </c>
      <c r="B35" s="65" t="s">
        <v>2910</v>
      </c>
    </row>
    <row customHeight="1" ht="11.25">
      <c r="A36" s="65" t="s">
        <v>2911</v>
      </c>
      <c r="B36" s="65" t="s">
        <v>2912</v>
      </c>
    </row>
    <row customHeight="1" ht="11.25">
      <c r="A37" s="65" t="s">
        <v>2913</v>
      </c>
      <c r="B37" s="65" t="s">
        <v>2914</v>
      </c>
    </row>
    <row customHeight="1" ht="11.25">
      <c r="A38" s="65" t="s">
        <v>2915</v>
      </c>
      <c r="B38" s="65" t="s">
        <v>2916</v>
      </c>
    </row>
    <row customHeight="1" ht="11.25">
      <c r="A39" s="65" t="s">
        <v>2917</v>
      </c>
      <c r="B39" s="65" t="s">
        <v>2918</v>
      </c>
    </row>
    <row customHeight="1" ht="11.25">
      <c r="A40" s="65" t="s">
        <v>2919</v>
      </c>
      <c r="B40" s="65" t="s">
        <v>2920</v>
      </c>
    </row>
    <row customHeight="1" ht="11.25">
      <c r="A41" s="65" t="s">
        <v>2921</v>
      </c>
      <c r="B41" s="65" t="s">
        <v>2922</v>
      </c>
    </row>
    <row customHeight="1" ht="11.25">
      <c r="A42" s="65" t="s">
        <v>2923</v>
      </c>
      <c r="B42" s="65" t="s">
        <v>2924</v>
      </c>
    </row>
    <row customHeight="1" ht="11.25">
      <c r="A43" s="65" t="s">
        <v>2925</v>
      </c>
      <c r="B43" s="65" t="s">
        <v>2926</v>
      </c>
    </row>
    <row customHeight="1" ht="11.25">
      <c r="A44" s="65" t="s">
        <v>2927</v>
      </c>
      <c r="B44" s="65" t="s">
        <v>2928</v>
      </c>
    </row>
    <row customHeight="1" ht="11.25">
      <c r="A45" s="65" t="s">
        <v>2929</v>
      </c>
      <c r="B45" s="65" t="s">
        <v>2930</v>
      </c>
    </row>
    <row customHeight="1" ht="11.25">
      <c r="A46" s="65" t="s">
        <v>2931</v>
      </c>
      <c r="B46" s="65" t="s">
        <v>2932</v>
      </c>
    </row>
    <row customHeight="1" ht="11.25">
      <c r="A47" s="65" t="s">
        <v>2933</v>
      </c>
      <c r="B47" s="65" t="s">
        <v>2934</v>
      </c>
    </row>
    <row customHeight="1" ht="11.25">
      <c r="A48" s="65" t="s">
        <v>2935</v>
      </c>
      <c r="B48" s="65" t="s">
        <v>2936</v>
      </c>
    </row>
    <row customHeight="1" ht="11.25">
      <c r="A49" s="65" t="s">
        <v>2937</v>
      </c>
      <c r="B49" s="65" t="s">
        <v>2938</v>
      </c>
    </row>
    <row customHeight="1" ht="11.25">
      <c r="A50" s="65" t="s">
        <v>2939</v>
      </c>
      <c r="B50" s="65" t="s">
        <v>2940</v>
      </c>
    </row>
    <row customHeight="1" ht="11.25">
      <c r="A51" s="65" t="s">
        <v>2941</v>
      </c>
      <c r="B51" s="65" t="s">
        <v>2942</v>
      </c>
    </row>
    <row customHeight="1" ht="11.25">
      <c r="A52" s="65" t="s">
        <v>2943</v>
      </c>
      <c r="B52" s="65" t="s">
        <v>2944</v>
      </c>
    </row>
    <row customHeight="1" ht="11.25">
      <c r="A53" s="65" t="s">
        <v>2945</v>
      </c>
      <c r="B53" s="65" t="s">
        <v>2946</v>
      </c>
    </row>
    <row customHeight="1" ht="11.25">
      <c r="A54" s="65" t="s">
        <v>2947</v>
      </c>
      <c r="B54" s="65" t="s">
        <v>2948</v>
      </c>
    </row>
    <row customHeight="1" ht="11.25">
      <c r="A55" s="65" t="s">
        <v>2949</v>
      </c>
      <c r="B55" s="65" t="s">
        <v>2950</v>
      </c>
    </row>
    <row customHeight="1" ht="11.25">
      <c r="A56" s="65" t="s">
        <v>2951</v>
      </c>
      <c r="B56" s="65" t="s">
        <v>2952</v>
      </c>
    </row>
    <row customHeight="1" ht="11.25">
      <c r="A57" s="65" t="s">
        <v>2953</v>
      </c>
      <c r="B57" s="65" t="s">
        <v>2954</v>
      </c>
    </row>
    <row customHeight="1" ht="11.25">
      <c r="A58" s="65" t="s">
        <v>2955</v>
      </c>
      <c r="B58" s="65" t="s">
        <v>2956</v>
      </c>
    </row>
    <row customHeight="1" ht="11.25">
      <c r="A59" s="65" t="s">
        <v>2957</v>
      </c>
      <c r="B59" s="65" t="s">
        <v>2958</v>
      </c>
    </row>
    <row customHeight="1" ht="11.25">
      <c r="A60" s="65" t="s">
        <v>2959</v>
      </c>
      <c r="B60" s="65" t="s">
        <v>2960</v>
      </c>
    </row>
    <row customHeight="1" ht="11.25">
      <c r="A61" s="65"/>
      <c r="B61" s="65" t="s">
        <v>2961</v>
      </c>
    </row>
    <row customHeight="1" ht="11.25">
      <c r="A62" s="65"/>
      <c r="B62" s="65" t="s">
        <v>2962</v>
      </c>
    </row>
    <row customHeight="1" ht="11.25">
      <c r="A63" s="65"/>
      <c r="B63" s="65" t="s">
        <v>2963</v>
      </c>
    </row>
    <row customHeight="1" ht="11.25">
      <c r="A64" s="65"/>
      <c r="B64" s="65" t="s">
        <v>2964</v>
      </c>
    </row>
    <row customHeight="1" ht="11.25">
      <c r="A65" s="65"/>
      <c r="B65" s="65" t="s">
        <v>2965</v>
      </c>
    </row>
    <row customHeight="1" ht="11.25">
      <c r="A66" s="65"/>
      <c r="B66" s="65" t="s">
        <v>2966</v>
      </c>
    </row>
    <row customHeight="1" ht="11.25">
      <c r="A67" s="65"/>
      <c r="B67" s="65" t="s">
        <v>2967</v>
      </c>
    </row>
    <row customHeight="1" ht="11.25">
      <c r="A68" s="65"/>
      <c r="B68" s="65" t="s">
        <v>2968</v>
      </c>
    </row>
    <row customHeight="1" ht="11.25">
      <c r="A69" s="65"/>
      <c r="B69" s="65" t="s">
        <v>2969</v>
      </c>
    </row>
    <row customHeight="1" ht="11.25">
      <c r="A70" s="65"/>
      <c r="B70" s="65" t="s">
        <v>2970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9F81C-533B-B106-5E16-1C464BEFCD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2971</v>
      </c>
    </row>
    <row customHeight="1" ht="90">
      <c r="B2" s="95" t="s">
        <v>2972</v>
      </c>
    </row>
    <row customHeight="1" ht="67.5">
      <c r="B3" s="95" t="s">
        <v>2973</v>
      </c>
    </row>
    <row customHeight="1" ht="33.75">
      <c r="B4" s="95" t="s">
        <v>2974</v>
      </c>
    </row>
    <row customHeight="1" ht="11.25">
      <c r="B5" s="95" t="s">
        <v>2975</v>
      </c>
    </row>
    <row customHeight="1" ht="22.5">
      <c r="B6" s="95" t="s">
        <v>2976</v>
      </c>
    </row>
    <row customHeight="1" ht="22.5">
      <c r="B7" s="95" t="s">
        <v>2977</v>
      </c>
    </row>
    <row customHeight="1" ht="22.5">
      <c r="B8" s="95" t="s">
        <v>2978</v>
      </c>
    </row>
    <row customHeight="1" ht="22.5">
      <c r="B9" s="95" t="s">
        <v>2979</v>
      </c>
    </row>
    <row customHeight="1" ht="56.25">
      <c r="B10" s="95" t="s">
        <v>2980</v>
      </c>
    </row>
    <row customHeight="1" ht="12.75">
      <c r="B11" s="160" t="s">
        <v>2981</v>
      </c>
    </row>
    <row customHeight="1" ht="11.25">
      <c r="B12" s="94" t="s">
        <v>2982</v>
      </c>
    </row>
    <row customHeight="1" ht="22.5">
      <c r="B13" s="95" t="s">
        <v>2983</v>
      </c>
    </row>
    <row customHeight="1" ht="67.5">
      <c r="B14" s="95" t="s">
        <v>2984</v>
      </c>
    </row>
    <row customHeight="1" ht="22.5">
      <c r="B15" s="95" t="s">
        <v>2985</v>
      </c>
    </row>
    <row customHeight="1" ht="11.25">
      <c r="B16" s="94" t="s">
        <v>2986</v>
      </c>
      <c r="D16" s="101"/>
    </row>
    <row customHeight="1" ht="33.75">
      <c r="B17" s="95" t="s">
        <v>2987</v>
      </c>
    </row>
    <row customHeight="1" ht="33.75">
      <c r="B18" s="95" t="s">
        <v>2988</v>
      </c>
    </row>
    <row customHeight="1" ht="11.25">
      <c r="B19" s="95" t="s">
        <v>2989</v>
      </c>
    </row>
    <row customHeight="1" ht="33.75">
      <c r="B20" s="95" t="s">
        <v>2990</v>
      </c>
    </row>
    <row customHeight="1" ht="11.25">
      <c r="B21" s="94" t="s">
        <v>2991</v>
      </c>
    </row>
    <row customHeight="1" ht="11.25">
      <c r="B22" s="95" t="s">
        <v>2992</v>
      </c>
    </row>
    <row r="24" customHeight="1" ht="22.5">
      <c r="B24" s="162" t="s">
        <v>2993</v>
      </c>
    </row>
    <row r="26" customHeight="1" ht="11.25">
      <c r="B26" s="94" t="s">
        <v>2994</v>
      </c>
    </row>
    <row customHeight="1" ht="22.5">
      <c r="B27" s="161" t="s">
        <v>399</v>
      </c>
    </row>
    <row customHeight="1" ht="56.25">
      <c r="B28" s="161" t="s">
        <v>2995</v>
      </c>
    </row>
    <row customHeight="1" ht="11.25">
      <c r="B29" s="211" t="s">
        <v>2996</v>
      </c>
    </row>
    <row customHeight="1" ht="22.5">
      <c r="B30" s="161" t="s">
        <v>2997</v>
      </c>
    </row>
    <row r="32" customHeight="1" ht="11.25">
      <c r="A32" s="189"/>
      <c r="B32" s="190" t="s">
        <v>2998</v>
      </c>
    </row>
    <row customHeight="1" ht="14.25">
      <c r="A33" s="191">
        <v>1</v>
      </c>
      <c r="B33" s="192" t="s">
        <v>2999</v>
      </c>
    </row>
    <row customHeight="1" ht="14.25">
      <c r="A34" s="191">
        <v>2</v>
      </c>
      <c r="B34" s="192" t="s">
        <v>3000</v>
      </c>
    </row>
    <row customHeight="1" ht="11.25">
      <c r="B35" s="190" t="s">
        <v>3001</v>
      </c>
    </row>
    <row customHeight="1" ht="11.25">
      <c r="B36" s="192" t="s">
        <v>3002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